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1.BAO CAO KQTHADS\12. NAM 2026\8. THANG 05-2026 (T05-2026)\BAO CAO CUC QL\"/>
    </mc:Choice>
  </mc:AlternateContent>
  <bookViews>
    <workbookView xWindow="0" yWindow="0" windowWidth="20490" windowHeight="7530" tabRatio="816" activeTab="2"/>
  </bookViews>
  <sheets>
    <sheet name="TT" sheetId="103" r:id="rId1"/>
    <sheet name="04" sheetId="93" r:id="rId2"/>
    <sheet name="05" sheetId="94" r:id="rId3"/>
    <sheet name="PLViecChuaDieuKien" sheetId="122" r:id="rId4"/>
    <sheet name="PLTienChuaDieuKien" sheetId="126" r:id="rId5"/>
  </sheets>
  <definedNames>
    <definedName name="_xlnm.Print_Area" localSheetId="1">'04'!$A$1:$T$92</definedName>
    <definedName name="_xlnm.Print_Area" localSheetId="2">'05'!$A$1:$U$92</definedName>
    <definedName name="_xlnm.Print_Area" localSheetId="3">PLViecChuaDieuKien!$A$1:$R$20</definedName>
    <definedName name="_xlnm.Print_Area" localSheetId="0">TT!$A$1:$C$8</definedName>
    <definedName name="_xlnm.Print_Titles" localSheetId="4">PLTienChuaDieuKien!$4:$5</definedName>
    <definedName name="_xlnm.Print_Titles" localSheetId="3">PLViecChuaDieuKien!$4:$5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0" i="93" l="1"/>
  <c r="U21" i="93"/>
  <c r="Z20" i="93" l="1"/>
  <c r="Z21" i="93"/>
  <c r="V21" i="94"/>
  <c r="U21" i="94"/>
  <c r="AA20" i="94"/>
  <c r="AA21" i="94"/>
  <c r="Z21" i="94" l="1"/>
  <c r="X21" i="94"/>
  <c r="Y21" i="94"/>
  <c r="X20" i="94"/>
  <c r="Y20" i="94"/>
  <c r="Z20" i="94"/>
  <c r="U20" i="94"/>
  <c r="W20" i="94"/>
  <c r="V20" i="94"/>
  <c r="Y21" i="93"/>
  <c r="Y20" i="93"/>
  <c r="T21" i="93"/>
  <c r="W21" i="94" l="1"/>
  <c r="X20" i="93"/>
  <c r="T20" i="93"/>
  <c r="X21" i="93"/>
  <c r="W20" i="93" l="1"/>
  <c r="V20" i="93"/>
  <c r="W21" i="93"/>
  <c r="V21" i="93"/>
  <c r="A2" i="126" l="1"/>
  <c r="A2" i="122"/>
  <c r="E1" i="94" l="1"/>
  <c r="Z19" i="94" l="1"/>
  <c r="T55" i="93" l="1"/>
  <c r="E1" i="93"/>
  <c r="AA19" i="94" l="1"/>
  <c r="Y19" i="94"/>
  <c r="Z19" i="93"/>
  <c r="Y19" i="93"/>
  <c r="V19" i="94" l="1"/>
  <c r="U19" i="93"/>
  <c r="X19" i="94"/>
  <c r="U19" i="94"/>
  <c r="W19" i="94" l="1"/>
  <c r="T19" i="93"/>
  <c r="X19" i="93"/>
  <c r="W19" i="93" l="1"/>
  <c r="V19" i="93"/>
  <c r="C7" i="103" l="1"/>
  <c r="A89" i="94" l="1"/>
  <c r="AA66" i="94" l="1"/>
  <c r="U66" i="93"/>
  <c r="Z66" i="93"/>
  <c r="Y66" i="94" l="1"/>
  <c r="Z66" i="94"/>
  <c r="V66" i="94"/>
  <c r="X66" i="93"/>
  <c r="W66" i="93"/>
  <c r="Y66" i="93"/>
  <c r="T66" i="93"/>
  <c r="U66" i="94" l="1"/>
  <c r="X66" i="94"/>
  <c r="V66" i="93"/>
  <c r="V18" i="94"/>
  <c r="AA18" i="94"/>
  <c r="W66" i="94" l="1"/>
  <c r="Y18" i="94"/>
  <c r="Z18" i="94"/>
  <c r="U18" i="94"/>
  <c r="W18" i="94" l="1"/>
  <c r="X18" i="94"/>
  <c r="T47" i="93" l="1"/>
  <c r="Z71" i="93" l="1"/>
  <c r="Z72" i="93"/>
  <c r="U71" i="93"/>
  <c r="T71" i="93" l="1"/>
  <c r="Y71" i="93"/>
  <c r="X71" i="93"/>
  <c r="V71" i="93" l="1"/>
  <c r="W71" i="93"/>
  <c r="Z17" i="93" l="1"/>
  <c r="U27" i="94" l="1"/>
  <c r="T42" i="93" l="1"/>
  <c r="T37" i="93" l="1"/>
  <c r="Z52" i="93"/>
  <c r="AA16" i="94" l="1"/>
  <c r="V16" i="94"/>
  <c r="Y17" i="93" l="1"/>
  <c r="U17" i="93"/>
  <c r="Z16" i="94"/>
  <c r="AA27" i="94"/>
  <c r="Z38" i="94"/>
  <c r="AA37" i="94"/>
  <c r="AA38" i="94"/>
  <c r="AA47" i="94"/>
  <c r="AA52" i="94"/>
  <c r="AA53" i="94"/>
  <c r="AA59" i="94"/>
  <c r="AA62" i="94"/>
  <c r="AA63" i="94"/>
  <c r="AA64" i="94"/>
  <c r="AA65" i="94"/>
  <c r="AA67" i="94"/>
  <c r="AA71" i="94"/>
  <c r="AA75" i="94"/>
  <c r="AA76" i="94"/>
  <c r="AA77" i="94"/>
  <c r="AA78" i="94"/>
  <c r="Z81" i="94"/>
  <c r="AA81" i="94"/>
  <c r="AA84" i="94"/>
  <c r="AA85" i="94"/>
  <c r="AA86" i="94"/>
  <c r="AA87" i="94"/>
  <c r="AA88" i="94"/>
  <c r="AA12" i="94"/>
  <c r="U37" i="93"/>
  <c r="V37" i="93"/>
  <c r="W37" i="93"/>
  <c r="X37" i="93"/>
  <c r="Y37" i="93"/>
  <c r="Z37" i="93"/>
  <c r="Z38" i="93"/>
  <c r="U42" i="93"/>
  <c r="V42" i="93"/>
  <c r="W42" i="93"/>
  <c r="X42" i="93"/>
  <c r="Y42" i="93"/>
  <c r="Z42" i="93"/>
  <c r="U47" i="93"/>
  <c r="V47" i="93"/>
  <c r="W47" i="93"/>
  <c r="X47" i="93"/>
  <c r="Y47" i="93"/>
  <c r="Z47" i="93"/>
  <c r="Z62" i="93"/>
  <c r="Z63" i="93"/>
  <c r="Z64" i="93"/>
  <c r="Z65" i="93"/>
  <c r="Z67" i="93"/>
  <c r="Z59" i="93"/>
  <c r="U52" i="93"/>
  <c r="U62" i="93"/>
  <c r="U64" i="93"/>
  <c r="U65" i="93"/>
  <c r="U67" i="93"/>
  <c r="Z81" i="93"/>
  <c r="Z84" i="93"/>
  <c r="Z85" i="93"/>
  <c r="Z86" i="93"/>
  <c r="Z87" i="93"/>
  <c r="Z88" i="93"/>
  <c r="Z75" i="93"/>
  <c r="Z76" i="93"/>
  <c r="Z77" i="93"/>
  <c r="Z78" i="93"/>
  <c r="U75" i="93"/>
  <c r="U76" i="93"/>
  <c r="U77" i="93"/>
  <c r="U78" i="93"/>
  <c r="U81" i="93"/>
  <c r="Y86" i="93"/>
  <c r="U84" i="93"/>
  <c r="U85" i="93"/>
  <c r="U88" i="93"/>
  <c r="Z13" i="93"/>
  <c r="Z14" i="93"/>
  <c r="U13" i="93"/>
  <c r="U14" i="93"/>
  <c r="Z30" i="93"/>
  <c r="Z31" i="93"/>
  <c r="U30" i="93"/>
  <c r="U31" i="93"/>
  <c r="U38" i="93" l="1"/>
  <c r="W38" i="93"/>
  <c r="W87" i="93"/>
  <c r="W78" i="93"/>
  <c r="W65" i="93"/>
  <c r="U16" i="94"/>
  <c r="V81" i="93"/>
  <c r="W77" i="93"/>
  <c r="W64" i="93"/>
  <c r="W59" i="93"/>
  <c r="W85" i="93"/>
  <c r="W76" i="93"/>
  <c r="V63" i="93"/>
  <c r="W31" i="93"/>
  <c r="W14" i="93"/>
  <c r="W30" i="93"/>
  <c r="W13" i="93"/>
  <c r="W88" i="93"/>
  <c r="W84" i="93"/>
  <c r="W75" i="93"/>
  <c r="V67" i="93"/>
  <c r="W62" i="93"/>
  <c r="W52" i="93"/>
  <c r="X17" i="93"/>
  <c r="W17" i="93"/>
  <c r="T17" i="93"/>
  <c r="Y62" i="93"/>
  <c r="X62" i="93"/>
  <c r="Y76" i="93"/>
  <c r="Y87" i="93"/>
  <c r="X87" i="93"/>
  <c r="Y88" i="93"/>
  <c r="X88" i="93"/>
  <c r="U87" i="93"/>
  <c r="Z71" i="94"/>
  <c r="V71" i="94"/>
  <c r="Y81" i="93"/>
  <c r="X81" i="93"/>
  <c r="X67" i="93"/>
  <c r="T67" i="93"/>
  <c r="Y64" i="93"/>
  <c r="T65" i="93"/>
  <c r="X64" i="93"/>
  <c r="T64" i="93"/>
  <c r="Y65" i="93"/>
  <c r="X65" i="93"/>
  <c r="T63" i="93"/>
  <c r="Y67" i="93"/>
  <c r="T62" i="93"/>
  <c r="Y63" i="93"/>
  <c r="X63" i="93"/>
  <c r="U63" i="93"/>
  <c r="Y75" i="93"/>
  <c r="T77" i="93"/>
  <c r="T76" i="93"/>
  <c r="T78" i="93"/>
  <c r="Y78" i="93"/>
  <c r="X78" i="93"/>
  <c r="X76" i="93"/>
  <c r="Y77" i="93"/>
  <c r="T75" i="93"/>
  <c r="X77" i="93"/>
  <c r="X75" i="93"/>
  <c r="T81" i="93"/>
  <c r="Y85" i="93"/>
  <c r="X85" i="93"/>
  <c r="T88" i="93"/>
  <c r="T87" i="93"/>
  <c r="Y84" i="93"/>
  <c r="T85" i="93"/>
  <c r="X84" i="93"/>
  <c r="T84" i="93"/>
  <c r="U86" i="93"/>
  <c r="Y59" i="93"/>
  <c r="X59" i="93"/>
  <c r="T59" i="93"/>
  <c r="U59" i="93"/>
  <c r="Y31" i="93"/>
  <c r="X31" i="93"/>
  <c r="Y30" i="93"/>
  <c r="X30" i="93"/>
  <c r="Y38" i="93"/>
  <c r="X38" i="93"/>
  <c r="V47" i="94"/>
  <c r="Z59" i="94"/>
  <c r="Z37" i="94"/>
  <c r="V37" i="94"/>
  <c r="Z78" i="94"/>
  <c r="Z27" i="94"/>
  <c r="Z77" i="94"/>
  <c r="Z65" i="94"/>
  <c r="Z88" i="94"/>
  <c r="Z63" i="94"/>
  <c r="Z84" i="94"/>
  <c r="V38" i="94"/>
  <c r="V27" i="94"/>
  <c r="Z53" i="94"/>
  <c r="Z67" i="94"/>
  <c r="Z52" i="94"/>
  <c r="Z76" i="94"/>
  <c r="Z75" i="94"/>
  <c r="Z64" i="94"/>
  <c r="Z87" i="94"/>
  <c r="Z62" i="94"/>
  <c r="Z86" i="94"/>
  <c r="Z85" i="94"/>
  <c r="Z47" i="94"/>
  <c r="Y16" i="94"/>
  <c r="Y52" i="93"/>
  <c r="T52" i="93"/>
  <c r="X52" i="93"/>
  <c r="V75" i="94"/>
  <c r="V77" i="94"/>
  <c r="V76" i="94"/>
  <c r="Z12" i="94"/>
  <c r="V81" i="94"/>
  <c r="V65" i="94"/>
  <c r="V87" i="94"/>
  <c r="V62" i="94"/>
  <c r="V84" i="94"/>
  <c r="V78" i="94"/>
  <c r="V67" i="94"/>
  <c r="V59" i="94"/>
  <c r="V64" i="94"/>
  <c r="V53" i="94"/>
  <c r="V88" i="94"/>
  <c r="V63" i="94"/>
  <c r="V52" i="94"/>
  <c r="V86" i="94"/>
  <c r="V12" i="94"/>
  <c r="V85" i="94"/>
  <c r="X13" i="93"/>
  <c r="Y13" i="93"/>
  <c r="T13" i="93"/>
  <c r="Y14" i="93"/>
  <c r="X14" i="93"/>
  <c r="T14" i="93"/>
  <c r="T39" i="93"/>
  <c r="T38" i="93"/>
  <c r="T31" i="93"/>
  <c r="T30" i="93"/>
  <c r="U83" i="93"/>
  <c r="P1" i="93"/>
  <c r="Z83" i="93" l="1"/>
  <c r="Z82" i="93"/>
  <c r="V62" i="93"/>
  <c r="V85" i="93"/>
  <c r="V64" i="93"/>
  <c r="V13" i="93"/>
  <c r="V75" i="93"/>
  <c r="V38" i="93"/>
  <c r="V14" i="93"/>
  <c r="V84" i="93"/>
  <c r="V52" i="93"/>
  <c r="V59" i="93"/>
  <c r="V87" i="93"/>
  <c r="W81" i="93"/>
  <c r="W67" i="93"/>
  <c r="V17" i="93"/>
  <c r="W63" i="93"/>
  <c r="V78" i="93"/>
  <c r="V30" i="93"/>
  <c r="V76" i="93"/>
  <c r="V31" i="93"/>
  <c r="V77" i="93"/>
  <c r="V88" i="93"/>
  <c r="Y47" i="94"/>
  <c r="U84" i="94"/>
  <c r="U77" i="94"/>
  <c r="Y59" i="94"/>
  <c r="X59" i="94"/>
  <c r="W83" i="93"/>
  <c r="U71" i="94"/>
  <c r="Y37" i="94"/>
  <c r="W37" i="94"/>
  <c r="U12" i="94"/>
  <c r="V65" i="93"/>
  <c r="Y71" i="94"/>
  <c r="X86" i="93"/>
  <c r="T86" i="93"/>
  <c r="U59" i="94"/>
  <c r="Y88" i="94"/>
  <c r="Y81" i="94"/>
  <c r="W16" i="94"/>
  <c r="X16" i="94"/>
  <c r="Y65" i="94"/>
  <c r="U47" i="94"/>
  <c r="Y53" i="94"/>
  <c r="Y78" i="94"/>
  <c r="Y76" i="94"/>
  <c r="Y52" i="94"/>
  <c r="Y67" i="94"/>
  <c r="U65" i="94"/>
  <c r="Y77" i="94"/>
  <c r="Y85" i="94"/>
  <c r="Y27" i="94"/>
  <c r="U76" i="94"/>
  <c r="Y86" i="94"/>
  <c r="U67" i="94"/>
  <c r="Y62" i="94"/>
  <c r="U62" i="94"/>
  <c r="U85" i="94"/>
  <c r="U86" i="94"/>
  <c r="Y87" i="94"/>
  <c r="U78" i="94"/>
  <c r="Y64" i="94"/>
  <c r="U64" i="94"/>
  <c r="U87" i="94"/>
  <c r="Y84" i="94"/>
  <c r="U88" i="94"/>
  <c r="Y75" i="94"/>
  <c r="U75" i="94"/>
  <c r="Y38" i="94"/>
  <c r="U53" i="94"/>
  <c r="Y63" i="94"/>
  <c r="U63" i="94"/>
  <c r="U52" i="94"/>
  <c r="U37" i="94"/>
  <c r="Y12" i="94"/>
  <c r="U38" i="94"/>
  <c r="U81" i="94"/>
  <c r="X82" i="93"/>
  <c r="X83" i="93"/>
  <c r="Y83" i="93"/>
  <c r="T83" i="93"/>
  <c r="X37" i="94" l="1"/>
  <c r="U82" i="93"/>
  <c r="W82" i="93"/>
  <c r="T82" i="93"/>
  <c r="W59" i="94"/>
  <c r="X71" i="94"/>
  <c r="W71" i="94"/>
  <c r="W86" i="93"/>
  <c r="V86" i="93"/>
  <c r="X62" i="94"/>
  <c r="W62" i="94"/>
  <c r="X78" i="94"/>
  <c r="W78" i="94"/>
  <c r="X84" i="94"/>
  <c r="W84" i="94"/>
  <c r="X63" i="94"/>
  <c r="W63" i="94"/>
  <c r="X52" i="94"/>
  <c r="W52" i="94"/>
  <c r="X38" i="94"/>
  <c r="W38" i="94"/>
  <c r="X76" i="94"/>
  <c r="W76" i="94"/>
  <c r="X75" i="94"/>
  <c r="W75" i="94"/>
  <c r="X47" i="94"/>
  <c r="W47" i="94"/>
  <c r="X86" i="94"/>
  <c r="W86" i="94"/>
  <c r="X53" i="94"/>
  <c r="W53" i="94"/>
  <c r="X27" i="94"/>
  <c r="W27" i="94"/>
  <c r="X65" i="94"/>
  <c r="W65" i="94"/>
  <c r="X85" i="94"/>
  <c r="W85" i="94"/>
  <c r="X64" i="94"/>
  <c r="W64" i="94"/>
  <c r="X77" i="94"/>
  <c r="W77" i="94"/>
  <c r="X81" i="94"/>
  <c r="W81" i="94"/>
  <c r="X87" i="94"/>
  <c r="W87" i="94"/>
  <c r="X67" i="94"/>
  <c r="W67" i="94"/>
  <c r="X88" i="94"/>
  <c r="W88" i="94"/>
  <c r="X12" i="94"/>
  <c r="W12" i="94"/>
  <c r="Y82" i="93"/>
  <c r="V83" i="93"/>
  <c r="AA48" i="94"/>
  <c r="Z48" i="94"/>
  <c r="V48" i="94"/>
  <c r="Z48" i="93"/>
  <c r="U48" i="93"/>
  <c r="V48" i="93" l="1"/>
  <c r="V82" i="93"/>
  <c r="X48" i="93"/>
  <c r="T48" i="93"/>
  <c r="Y48" i="93"/>
  <c r="W48" i="93" l="1"/>
  <c r="Y48" i="94"/>
  <c r="U48" i="94"/>
  <c r="X48" i="94" l="1"/>
  <c r="W48" i="94"/>
  <c r="A89" i="93" l="1"/>
  <c r="AA14" i="94" l="1"/>
  <c r="Z12" i="93"/>
  <c r="Y12" i="93" l="1"/>
  <c r="U12" i="93"/>
  <c r="Z14" i="94"/>
  <c r="V14" i="94"/>
  <c r="U14" i="94" l="1"/>
  <c r="T12" i="93"/>
  <c r="X12" i="93"/>
  <c r="Y14" i="94"/>
  <c r="W12" i="93" l="1"/>
  <c r="V12" i="93"/>
  <c r="X14" i="94"/>
  <c r="W14" i="94"/>
  <c r="AA13" i="94" l="1"/>
  <c r="AA15" i="94"/>
  <c r="AA17" i="94"/>
  <c r="V13" i="94"/>
  <c r="V15" i="94"/>
  <c r="V24" i="94"/>
  <c r="V25" i="94"/>
  <c r="V26" i="94"/>
  <c r="V28" i="94"/>
  <c r="V29" i="94"/>
  <c r="V30" i="94"/>
  <c r="V31" i="94"/>
  <c r="V32" i="94"/>
  <c r="V33" i="94"/>
  <c r="V34" i="94"/>
  <c r="V36" i="94"/>
  <c r="V39" i="94"/>
  <c r="V41" i="94"/>
  <c r="V42" i="94"/>
  <c r="V43" i="94"/>
  <c r="V45" i="94"/>
  <c r="V46" i="94"/>
  <c r="V49" i="94"/>
  <c r="V51" i="94"/>
  <c r="V55" i="94"/>
  <c r="V56" i="94"/>
  <c r="V57" i="94"/>
  <c r="V58" i="94"/>
  <c r="V61" i="94"/>
  <c r="V68" i="94"/>
  <c r="V70" i="94"/>
  <c r="V72" i="94"/>
  <c r="V74" i="94"/>
  <c r="V80" i="94"/>
  <c r="V83" i="94"/>
  <c r="Z25" i="94"/>
  <c r="Z31" i="94"/>
  <c r="Z36" i="94"/>
  <c r="Z45" i="94"/>
  <c r="Z51" i="94"/>
  <c r="Z55" i="94"/>
  <c r="Z56" i="94"/>
  <c r="Z57" i="94"/>
  <c r="Z61" i="94"/>
  <c r="Z70" i="94"/>
  <c r="Z72" i="94"/>
  <c r="Z80" i="94"/>
  <c r="AA24" i="94"/>
  <c r="AA25" i="94"/>
  <c r="AA26" i="94"/>
  <c r="AA28" i="94"/>
  <c r="AA29" i="94"/>
  <c r="AA30" i="94"/>
  <c r="AA31" i="94"/>
  <c r="AA32" i="94"/>
  <c r="AA33" i="94"/>
  <c r="AA34" i="94"/>
  <c r="AA36" i="94"/>
  <c r="AA39" i="94"/>
  <c r="AA42" i="94"/>
  <c r="AA43" i="94"/>
  <c r="AA45" i="94"/>
  <c r="AA46" i="94"/>
  <c r="AA49" i="94"/>
  <c r="AA51" i="94"/>
  <c r="AA55" i="94"/>
  <c r="AA56" i="94"/>
  <c r="AA57" i="94"/>
  <c r="AA58" i="94"/>
  <c r="AA68" i="94"/>
  <c r="AA70" i="94"/>
  <c r="AA72" i="94"/>
  <c r="AA74" i="94"/>
  <c r="AA80" i="94"/>
  <c r="Y15" i="93"/>
  <c r="Y18" i="93"/>
  <c r="U15" i="93"/>
  <c r="U16" i="93"/>
  <c r="Z15" i="93"/>
  <c r="Z16" i="93"/>
  <c r="Z18" i="93"/>
  <c r="Z26" i="93"/>
  <c r="Z27" i="93"/>
  <c r="Z28" i="93"/>
  <c r="Z29" i="93"/>
  <c r="Z32" i="93"/>
  <c r="Z33" i="93"/>
  <c r="Z34" i="93"/>
  <c r="Z36" i="93"/>
  <c r="Z39" i="93"/>
  <c r="Z43" i="93"/>
  <c r="Z45" i="93"/>
  <c r="Z46" i="93"/>
  <c r="Z49" i="93"/>
  <c r="Z53" i="93"/>
  <c r="Z55" i="93"/>
  <c r="Z56" i="93"/>
  <c r="Z57" i="93"/>
  <c r="Z58" i="93"/>
  <c r="Z61" i="93"/>
  <c r="Z68" i="93"/>
  <c r="Z70" i="93"/>
  <c r="Z80" i="93"/>
  <c r="Y36" i="93"/>
  <c r="W39" i="93"/>
  <c r="Y41" i="93"/>
  <c r="Y46" i="93"/>
  <c r="Y57" i="93"/>
  <c r="U26" i="93"/>
  <c r="U27" i="93"/>
  <c r="U28" i="93"/>
  <c r="U32" i="93"/>
  <c r="U33" i="93"/>
  <c r="U34" i="93"/>
  <c r="U36" i="93"/>
  <c r="U39" i="93"/>
  <c r="U41" i="93"/>
  <c r="U43" i="93"/>
  <c r="U45" i="93"/>
  <c r="U46" i="93"/>
  <c r="U49" i="93"/>
  <c r="U51" i="93"/>
  <c r="U55" i="93"/>
  <c r="U57" i="93"/>
  <c r="U58" i="93"/>
  <c r="U61" i="93"/>
  <c r="U68" i="93"/>
  <c r="U70" i="93"/>
  <c r="U74" i="93"/>
  <c r="U80" i="93"/>
  <c r="AA83" i="94" l="1"/>
  <c r="W33" i="94"/>
  <c r="W28" i="94"/>
  <c r="X49" i="94"/>
  <c r="W45" i="93"/>
  <c r="W16" i="93"/>
  <c r="W80" i="93"/>
  <c r="W55" i="93"/>
  <c r="W34" i="93"/>
  <c r="W28" i="93"/>
  <c r="X74" i="94"/>
  <c r="X41" i="94"/>
  <c r="X15" i="94"/>
  <c r="W70" i="93"/>
  <c r="W58" i="93"/>
  <c r="W33" i="93"/>
  <c r="W27" i="93"/>
  <c r="X29" i="94"/>
  <c r="X24" i="94"/>
  <c r="X13" i="94"/>
  <c r="W32" i="93"/>
  <c r="W68" i="93"/>
  <c r="W51" i="93"/>
  <c r="W61" i="93"/>
  <c r="W56" i="93"/>
  <c r="W49" i="93"/>
  <c r="W29" i="93"/>
  <c r="X17" i="94"/>
  <c r="U79" i="93"/>
  <c r="Z40" i="94"/>
  <c r="Z35" i="94"/>
  <c r="Y72" i="93"/>
  <c r="U72" i="93"/>
  <c r="Y53" i="93"/>
  <c r="U53" i="93"/>
  <c r="U69" i="94"/>
  <c r="Z54" i="93"/>
  <c r="Z82" i="94"/>
  <c r="Z79" i="94"/>
  <c r="Y60" i="93"/>
  <c r="T51" i="93"/>
  <c r="Y16" i="93"/>
  <c r="T16" i="93"/>
  <c r="Z74" i="94"/>
  <c r="Y61" i="93"/>
  <c r="Z60" i="93"/>
  <c r="Z40" i="93"/>
  <c r="X68" i="93"/>
  <c r="Y56" i="93"/>
  <c r="T58" i="93"/>
  <c r="X56" i="93"/>
  <c r="T56" i="93"/>
  <c r="Z73" i="94"/>
  <c r="Z73" i="93"/>
  <c r="Y55" i="93"/>
  <c r="X55" i="93"/>
  <c r="U56" i="93"/>
  <c r="Y58" i="93"/>
  <c r="X58" i="93"/>
  <c r="Y70" i="93"/>
  <c r="X70" i="93"/>
  <c r="Z74" i="93"/>
  <c r="Y74" i="93"/>
  <c r="T33" i="93"/>
  <c r="T32" i="93"/>
  <c r="T29" i="93"/>
  <c r="X33" i="93"/>
  <c r="T28" i="93"/>
  <c r="T27" i="93"/>
  <c r="Y32" i="93"/>
  <c r="X32" i="93"/>
  <c r="Y29" i="93"/>
  <c r="T34" i="93"/>
  <c r="Y26" i="93"/>
  <c r="Z44" i="94"/>
  <c r="Z44" i="93"/>
  <c r="Z79" i="93"/>
  <c r="U50" i="94"/>
  <c r="Z50" i="93"/>
  <c r="Z51" i="93"/>
  <c r="Y51" i="93"/>
  <c r="X51" i="93"/>
  <c r="X35" i="93"/>
  <c r="X80" i="93"/>
  <c r="Y80" i="93"/>
  <c r="X79" i="93"/>
  <c r="Y79" i="93"/>
  <c r="T79" i="93"/>
  <c r="T80" i="93"/>
  <c r="Z46" i="94"/>
  <c r="Y45" i="93"/>
  <c r="X45" i="93"/>
  <c r="T49" i="93"/>
  <c r="T45" i="93"/>
  <c r="Y49" i="93"/>
  <c r="X49" i="93"/>
  <c r="Y35" i="93"/>
  <c r="Y39" i="93"/>
  <c r="X39" i="93"/>
  <c r="Z35" i="93"/>
  <c r="V39" i="93"/>
  <c r="T70" i="93"/>
  <c r="Z69" i="93"/>
  <c r="Z34" i="94"/>
  <c r="Z33" i="94"/>
  <c r="Y29" i="94"/>
  <c r="T26" i="93"/>
  <c r="X26" i="93"/>
  <c r="X29" i="93"/>
  <c r="Y28" i="93"/>
  <c r="X28" i="93"/>
  <c r="Y34" i="93"/>
  <c r="X34" i="93"/>
  <c r="Y27" i="93"/>
  <c r="X27" i="93"/>
  <c r="Y33" i="93"/>
  <c r="U29" i="93"/>
  <c r="T61" i="93"/>
  <c r="X61" i="93"/>
  <c r="T68" i="93"/>
  <c r="Y68" i="93"/>
  <c r="Z41" i="93"/>
  <c r="Y43" i="93"/>
  <c r="Y17" i="94"/>
  <c r="U15" i="94"/>
  <c r="U13" i="94"/>
  <c r="Z15" i="94"/>
  <c r="Y15" i="94"/>
  <c r="Z13" i="94"/>
  <c r="Y13" i="94"/>
  <c r="Z17" i="94"/>
  <c r="U17" i="94"/>
  <c r="V17" i="94"/>
  <c r="AA40" i="94"/>
  <c r="AA60" i="94"/>
  <c r="AA61" i="94"/>
  <c r="AA54" i="94"/>
  <c r="AA35" i="94"/>
  <c r="AA69" i="94"/>
  <c r="Y33" i="94"/>
  <c r="AA50" i="94"/>
  <c r="Z28" i="94"/>
  <c r="AA82" i="94"/>
  <c r="Z43" i="94"/>
  <c r="Z24" i="94"/>
  <c r="AA41" i="94"/>
  <c r="Z41" i="94"/>
  <c r="Y41" i="94"/>
  <c r="U41" i="94"/>
  <c r="Z58" i="94"/>
  <c r="U29" i="94"/>
  <c r="Z68" i="94"/>
  <c r="AA44" i="94"/>
  <c r="AA79" i="94"/>
  <c r="U24" i="94"/>
  <c r="AA73" i="94"/>
  <c r="U43" i="94"/>
  <c r="Y43" i="94"/>
  <c r="Y26" i="94"/>
  <c r="U26" i="94"/>
  <c r="Y42" i="94"/>
  <c r="Y68" i="94"/>
  <c r="U68" i="94"/>
  <c r="Y83" i="94"/>
  <c r="U83" i="94"/>
  <c r="U58" i="94"/>
  <c r="Y58" i="94"/>
  <c r="U28" i="94"/>
  <c r="Y46" i="94"/>
  <c r="Z49" i="94"/>
  <c r="Y49" i="94"/>
  <c r="Y28" i="94"/>
  <c r="U49" i="94"/>
  <c r="Z32" i="94"/>
  <c r="U46" i="94"/>
  <c r="Z30" i="94"/>
  <c r="Z26" i="94"/>
  <c r="Z42" i="94"/>
  <c r="U74" i="94"/>
  <c r="U42" i="94"/>
  <c r="Z83" i="94"/>
  <c r="Z39" i="94"/>
  <c r="Y34" i="94"/>
  <c r="U34" i="94"/>
  <c r="Z29" i="94"/>
  <c r="Y24" i="94"/>
  <c r="U33" i="94"/>
  <c r="Y74" i="94"/>
  <c r="X16" i="93"/>
  <c r="U18" i="93"/>
  <c r="X28" i="94" l="1"/>
  <c r="V68" i="93"/>
  <c r="W49" i="94"/>
  <c r="V70" i="93"/>
  <c r="V32" i="93"/>
  <c r="W17" i="94"/>
  <c r="V28" i="93"/>
  <c r="V80" i="93"/>
  <c r="V79" i="93"/>
  <c r="W15" i="94"/>
  <c r="Y40" i="94"/>
  <c r="V45" i="93"/>
  <c r="W74" i="94"/>
  <c r="W29" i="94"/>
  <c r="V56" i="93"/>
  <c r="W41" i="94"/>
  <c r="V33" i="93"/>
  <c r="V51" i="93"/>
  <c r="W13" i="94"/>
  <c r="V29" i="93"/>
  <c r="V55" i="93"/>
  <c r="T18" i="93"/>
  <c r="U36" i="94"/>
  <c r="U30" i="94"/>
  <c r="V61" i="93"/>
  <c r="V58" i="93"/>
  <c r="U31" i="94"/>
  <c r="Y57" i="94"/>
  <c r="X57" i="94"/>
  <c r="U39" i="94"/>
  <c r="V27" i="93"/>
  <c r="V34" i="93"/>
  <c r="T53" i="93"/>
  <c r="V50" i="93"/>
  <c r="W43" i="93"/>
  <c r="T15" i="93"/>
  <c r="W24" i="94"/>
  <c r="T72" i="93"/>
  <c r="W69" i="93"/>
  <c r="U35" i="94"/>
  <c r="U35" i="93"/>
  <c r="V82" i="94"/>
  <c r="V79" i="94"/>
  <c r="V73" i="94"/>
  <c r="V69" i="94"/>
  <c r="V60" i="94"/>
  <c r="V54" i="94"/>
  <c r="V50" i="94"/>
  <c r="V44" i="94"/>
  <c r="V40" i="94"/>
  <c r="W40" i="94"/>
  <c r="U40" i="93"/>
  <c r="U44" i="93"/>
  <c r="V44" i="93"/>
  <c r="U50" i="93"/>
  <c r="U60" i="93"/>
  <c r="U69" i="93"/>
  <c r="U73" i="93"/>
  <c r="V49" i="93"/>
  <c r="T43" i="93"/>
  <c r="X72" i="93"/>
  <c r="X43" i="93"/>
  <c r="X53" i="93"/>
  <c r="V35" i="94"/>
  <c r="Z69" i="94"/>
  <c r="Y40" i="93"/>
  <c r="X40" i="93"/>
  <c r="Y44" i="93"/>
  <c r="T40" i="93"/>
  <c r="X69" i="93"/>
  <c r="Z50" i="94"/>
  <c r="T35" i="93"/>
  <c r="Y73" i="93"/>
  <c r="U79" i="94"/>
  <c r="T60" i="93"/>
  <c r="X50" i="93"/>
  <c r="Y50" i="93"/>
  <c r="T50" i="93"/>
  <c r="T69" i="93"/>
  <c r="U82" i="94"/>
  <c r="X73" i="93"/>
  <c r="T73" i="93"/>
  <c r="Y69" i="93"/>
  <c r="Y44" i="94"/>
  <c r="Z54" i="94"/>
  <c r="X54" i="93"/>
  <c r="T54" i="93"/>
  <c r="T44" i="93"/>
  <c r="Y54" i="93"/>
  <c r="X44" i="93"/>
  <c r="Y54" i="94"/>
  <c r="U54" i="94"/>
  <c r="U57" i="94"/>
  <c r="X57" i="93"/>
  <c r="T57" i="93"/>
  <c r="W73" i="93"/>
  <c r="X74" i="93"/>
  <c r="T74" i="93"/>
  <c r="X46" i="93"/>
  <c r="T46" i="93"/>
  <c r="V35" i="93"/>
  <c r="T36" i="93"/>
  <c r="X36" i="93"/>
  <c r="V26" i="93"/>
  <c r="W26" i="93"/>
  <c r="T41" i="93"/>
  <c r="X41" i="93"/>
  <c r="U60" i="94"/>
  <c r="Y60" i="94"/>
  <c r="X33" i="94"/>
  <c r="Z60" i="94"/>
  <c r="Y70" i="94"/>
  <c r="Y31" i="94"/>
  <c r="U70" i="94"/>
  <c r="U54" i="93"/>
  <c r="Y80" i="94"/>
  <c r="Y69" i="94"/>
  <c r="X83" i="94"/>
  <c r="W83" i="94"/>
  <c r="Y55" i="94"/>
  <c r="U55" i="94"/>
  <c r="W26" i="94"/>
  <c r="X26" i="94"/>
  <c r="Y25" i="94"/>
  <c r="U25" i="94"/>
  <c r="W43" i="94"/>
  <c r="X43" i="94"/>
  <c r="Y72" i="94"/>
  <c r="U72" i="94"/>
  <c r="U80" i="94"/>
  <c r="Y45" i="94"/>
  <c r="U45" i="94"/>
  <c r="W58" i="94"/>
  <c r="X58" i="94"/>
  <c r="Y32" i="94"/>
  <c r="W34" i="94"/>
  <c r="X34" i="94"/>
  <c r="U32" i="94"/>
  <c r="Y61" i="94"/>
  <c r="W60" i="94"/>
  <c r="U61" i="94"/>
  <c r="W68" i="94"/>
  <c r="X68" i="94"/>
  <c r="W46" i="94"/>
  <c r="X46" i="94"/>
  <c r="Y51" i="94"/>
  <c r="Y30" i="94"/>
  <c r="U51" i="94"/>
  <c r="Y39" i="94"/>
  <c r="Y50" i="94"/>
  <c r="Y36" i="94"/>
  <c r="Y56" i="94"/>
  <c r="U56" i="94"/>
  <c r="W42" i="94"/>
  <c r="X42" i="94"/>
  <c r="V16" i="93"/>
  <c r="X15" i="93"/>
  <c r="X18" i="93"/>
  <c r="W79" i="93" l="1"/>
  <c r="U40" i="94"/>
  <c r="Y35" i="94"/>
  <c r="W40" i="93"/>
  <c r="V43" i="93"/>
  <c r="X69" i="94"/>
  <c r="W54" i="94"/>
  <c r="X35" i="94"/>
  <c r="X73" i="94"/>
  <c r="X40" i="94"/>
  <c r="W44" i="93"/>
  <c r="V54" i="93"/>
  <c r="W54" i="93"/>
  <c r="W50" i="93"/>
  <c r="V69" i="93"/>
  <c r="W72" i="93"/>
  <c r="V72" i="93"/>
  <c r="W53" i="93"/>
  <c r="V53" i="93"/>
  <c r="W35" i="93"/>
  <c r="Y79" i="94"/>
  <c r="W79" i="94"/>
  <c r="X60" i="93"/>
  <c r="W60" i="93"/>
  <c r="Y82" i="94"/>
  <c r="U44" i="94"/>
  <c r="W82" i="94"/>
  <c r="W73" i="94"/>
  <c r="Y73" i="94"/>
  <c r="U73" i="94"/>
  <c r="V73" i="93"/>
  <c r="W44" i="94"/>
  <c r="W57" i="94"/>
  <c r="W57" i="93"/>
  <c r="V57" i="93"/>
  <c r="W74" i="93"/>
  <c r="V74" i="93"/>
  <c r="W46" i="93"/>
  <c r="V46" i="93"/>
  <c r="V36" i="93"/>
  <c r="W36" i="93"/>
  <c r="W41" i="93"/>
  <c r="V41" i="93"/>
  <c r="X60" i="94"/>
  <c r="X31" i="94"/>
  <c r="W31" i="94"/>
  <c r="W70" i="94"/>
  <c r="X70" i="94"/>
  <c r="X82" i="94"/>
  <c r="W51" i="94"/>
  <c r="X51" i="94"/>
  <c r="W32" i="94"/>
  <c r="X32" i="94"/>
  <c r="W50" i="94"/>
  <c r="X50" i="94"/>
  <c r="W45" i="94"/>
  <c r="X45" i="94"/>
  <c r="W39" i="94"/>
  <c r="X39" i="94"/>
  <c r="W72" i="94"/>
  <c r="X72" i="94"/>
  <c r="W80" i="94"/>
  <c r="X80" i="94"/>
  <c r="W61" i="94"/>
  <c r="X61" i="94"/>
  <c r="W25" i="94"/>
  <c r="X25" i="94"/>
  <c r="W56" i="94"/>
  <c r="X56" i="94"/>
  <c r="X36" i="94"/>
  <c r="W36" i="94"/>
  <c r="X30" i="94"/>
  <c r="W30" i="94"/>
  <c r="W55" i="94"/>
  <c r="X55" i="94"/>
  <c r="W18" i="93"/>
  <c r="V18" i="93"/>
  <c r="W15" i="93"/>
  <c r="V15" i="93"/>
  <c r="V40" i="93" l="1"/>
  <c r="W35" i="94"/>
  <c r="W69" i="94"/>
  <c r="X54" i="94"/>
  <c r="V60" i="93"/>
  <c r="X79" i="94"/>
  <c r="X44" i="94"/>
  <c r="Z25" i="93" l="1"/>
  <c r="Z11" i="93" l="1"/>
  <c r="Z11" i="94"/>
  <c r="Z10" i="94"/>
  <c r="AA10" i="94"/>
  <c r="Z10" i="93"/>
  <c r="U25" i="93"/>
  <c r="Y11" i="93"/>
  <c r="Y24" i="93"/>
  <c r="U11" i="93"/>
  <c r="Y25" i="93"/>
  <c r="U24" i="93"/>
  <c r="Z24" i="93"/>
  <c r="V23" i="94"/>
  <c r="V11" i="94"/>
  <c r="AA23" i="94"/>
  <c r="AA11" i="94"/>
  <c r="Z23" i="94"/>
  <c r="Z23" i="93" l="1"/>
  <c r="T25" i="93"/>
  <c r="U23" i="94"/>
  <c r="X11" i="93"/>
  <c r="T11" i="93"/>
  <c r="X24" i="93"/>
  <c r="Y23" i="93"/>
  <c r="Y23" i="94"/>
  <c r="T24" i="93"/>
  <c r="Z22" i="93"/>
  <c r="U23" i="93"/>
  <c r="X25" i="93"/>
  <c r="Y10" i="93"/>
  <c r="U10" i="93"/>
  <c r="V10" i="94"/>
  <c r="U11" i="94"/>
  <c r="Y11" i="94"/>
  <c r="Y10" i="94" l="1"/>
  <c r="X10" i="93"/>
  <c r="Z9" i="93"/>
  <c r="U10" i="94"/>
  <c r="V11" i="93"/>
  <c r="W11" i="93"/>
  <c r="W23" i="94"/>
  <c r="X23" i="94"/>
  <c r="Y22" i="93"/>
  <c r="Y9" i="93"/>
  <c r="T10" i="93"/>
  <c r="W25" i="93"/>
  <c r="V25" i="93"/>
  <c r="W24" i="93"/>
  <c r="V24" i="93"/>
  <c r="X22" i="93"/>
  <c r="U22" i="93"/>
  <c r="T22" i="93"/>
  <c r="X23" i="93"/>
  <c r="T23" i="93"/>
  <c r="Z9" i="94"/>
  <c r="Z22" i="94"/>
  <c r="AA22" i="94"/>
  <c r="V22" i="94"/>
  <c r="W22" i="94"/>
  <c r="X11" i="94"/>
  <c r="W11" i="94"/>
  <c r="T9" i="93"/>
  <c r="X9" i="93" l="1"/>
  <c r="W10" i="93"/>
  <c r="V10" i="93"/>
  <c r="U9" i="93"/>
  <c r="W23" i="93"/>
  <c r="V23" i="93"/>
  <c r="Y22" i="94"/>
  <c r="U22" i="94"/>
  <c r="X10" i="94"/>
  <c r="W10" i="94"/>
  <c r="X22" i="94"/>
  <c r="R1" i="94"/>
  <c r="W22" i="93" l="1"/>
  <c r="V22" i="93"/>
  <c r="Y9" i="94"/>
  <c r="U9" i="94"/>
  <c r="W9" i="93" l="1"/>
  <c r="V9" i="93"/>
  <c r="N92" i="94"/>
  <c r="N90" i="94"/>
  <c r="N89" i="94"/>
  <c r="A92" i="94"/>
  <c r="M92" i="93"/>
  <c r="M90" i="93"/>
  <c r="M89" i="93"/>
  <c r="A92" i="93"/>
  <c r="AA9" i="94" l="1"/>
  <c r="X9" i="94" l="1"/>
  <c r="V9" i="94"/>
  <c r="W9" i="94" l="1"/>
</calcChain>
</file>

<file path=xl/comments1.xml><?xml version="1.0" encoding="utf-8"?>
<comments xmlns="http://schemas.openxmlformats.org/spreadsheetml/2006/main">
  <authors>
    <author>Administrator</author>
  </authors>
  <commentList>
    <comment ref="D71" authorId="0" shapeId="0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+3
</t>
        </r>
      </text>
    </comment>
  </commentList>
</comments>
</file>

<file path=xl/sharedStrings.xml><?xml version="1.0" encoding="utf-8"?>
<sst xmlns="http://schemas.openxmlformats.org/spreadsheetml/2006/main" count="541" uniqueCount="196">
  <si>
    <t>I</t>
  </si>
  <si>
    <t>II</t>
  </si>
  <si>
    <t xml:space="preserve"> </t>
  </si>
  <si>
    <t>A</t>
  </si>
  <si>
    <t>Chia ra:</t>
  </si>
  <si>
    <t>Tổng số</t>
  </si>
  <si>
    <t>Tổng số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</si>
  <si>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</si>
  <si>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</si>
  <si>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</si>
  <si>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</si>
  <si>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</si>
  <si>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</si>
  <si>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</si>
  <si>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</si>
  <si>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</si>
  <si>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</si>
  <si>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</si>
  <si>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Dân sự</t>
  </si>
  <si>
    <t>Hôn nhân và gia đình</t>
  </si>
  <si>
    <t>Kinh doanh, thương mại</t>
  </si>
  <si>
    <t>Lao động</t>
  </si>
  <si>
    <t>Phá sản</t>
  </si>
  <si>
    <t>Tổng số phải thi hành</t>
  </si>
  <si>
    <t>Thi hành xong</t>
  </si>
  <si>
    <t>Đang thi hành</t>
  </si>
  <si>
    <t>Trường hợp khác</t>
  </si>
  <si>
    <t>Tổng số có điều kiện thi hành</t>
  </si>
  <si>
    <t>Thụ lý mới</t>
  </si>
  <si>
    <t>Tổng số việc chủ động</t>
  </si>
  <si>
    <t>Tổng số việc theo yêu cầu</t>
  </si>
  <si>
    <t>Tổng số thi hành xong</t>
  </si>
  <si>
    <t>13</t>
  </si>
  <si>
    <t>12</t>
  </si>
  <si>
    <t>14</t>
  </si>
  <si>
    <t>15</t>
  </si>
  <si>
    <t>16</t>
  </si>
  <si>
    <t>17</t>
  </si>
  <si>
    <t>18</t>
  </si>
  <si>
    <t>19</t>
  </si>
  <si>
    <t>Tổng số giải quyết</t>
  </si>
  <si>
    <t>STT</t>
  </si>
  <si>
    <t>Tên chỉ tiêu</t>
  </si>
  <si>
    <t>Thu hồi, sửa, hủy quyết định THA</t>
  </si>
  <si>
    <t>Tỷ lệ thi hành xong trong số có điều kiện</t>
  </si>
  <si>
    <t>Đơn vị tính: 1.000 VNĐ và %</t>
  </si>
  <si>
    <t>NGƯỜI LẬP BIỂU</t>
  </si>
  <si>
    <t>Thông tin chung biểu mẫu</t>
  </si>
  <si>
    <t>Thay đổi thông tin cột C để điền thông tin vào các biểu mẫu</t>
  </si>
  <si>
    <t>Người lập biểu</t>
  </si>
  <si>
    <t xml:space="preserve">Chức danh </t>
  </si>
  <si>
    <t>Lãnh đạo</t>
  </si>
  <si>
    <t xml:space="preserve">Ngày ký </t>
  </si>
  <si>
    <t>Họ tên người ký</t>
  </si>
  <si>
    <t>Họ tên người lập biểu</t>
  </si>
  <si>
    <t>Đơn vị báo cáo</t>
  </si>
  <si>
    <t>Thu hồi,  hủy quyết định THA</t>
  </si>
  <si>
    <t>Đơn vị tính: Việc và %</t>
  </si>
  <si>
    <t xml:space="preserve">Dân sự trong hình sự </t>
  </si>
  <si>
    <t xml:space="preserve">Dân sự trong hình sự về tham nhũng, kinh tế </t>
  </si>
  <si>
    <t xml:space="preserve">Biểu số: 04/TK-THADS
Ban hành theo TT số: 05/2024/TT-BTP
ngày 10 tháng 6 năm 2024
Ngày nhận báo cáo: </t>
  </si>
  <si>
    <t xml:space="preserve">Biểu số: 05/TK-THADS
Ban hành theo TT số: 05/2024/TT-BTP
ngày 10 tháng 6 năm 2024
Ngày nhận báo cáo: </t>
  </si>
  <si>
    <t>Chưa có điều kiện THA (trừ số đã chuyển sổ theo dõi riêng)</t>
  </si>
  <si>
    <t>Ủy thác THA</t>
  </si>
  <si>
    <t>Hoãn THA (trừ số hoãn theo điểm c khoản 1 Điều 48)</t>
  </si>
  <si>
    <t>Đình chỉ THA</t>
  </si>
  <si>
    <t>Giảm nghĩa vụ THA</t>
  </si>
  <si>
    <t>Tạm đình chỉ THA</t>
  </si>
  <si>
    <t xml:space="preserve">Số chuyển kỳ sau (trừ số chưa có điều kiện THA đã chuyển sổ theo dõi riêng) </t>
  </si>
  <si>
    <t>Hoãn THA theo điểm c khoản 1 Điều 48</t>
  </si>
  <si>
    <t>Năm trước chuyển sang (trừ số chưa có điều kiện THA đã chuyển sổ theo dõi riêng)</t>
  </si>
  <si>
    <t>Hoãn THA theo điểm c khoản 1 điều 48</t>
  </si>
  <si>
    <t>PHỤ LỤC THEO DÕI SỐ VIỆC CHƯA CÓ ĐIỀU KIỆN THI HÀNH ÁN ĐÃ CHUYỂN SỔ THEO DÕI RIÊNG</t>
  </si>
  <si>
    <t>TT</t>
  </si>
  <si>
    <t>Tiêu chí</t>
  </si>
  <si>
    <t>Đơn vị tính: 1.000 đồng</t>
  </si>
  <si>
    <t>Chia ra</t>
  </si>
  <si>
    <t>Đơn vị tính: việc</t>
  </si>
  <si>
    <t>PHỤ LỤC THEO DÕI SỐ TIỀN CHƯA CÓ ĐIỀU KIỆN THI HÀNH ÁN ĐÃ CHUYỂN SỔ THEO DÕI RIÊNG</t>
  </si>
  <si>
    <t>Tổng số tiền chủ động</t>
  </si>
  <si>
    <t>Tổng số tiền theo yêu cầu</t>
  </si>
  <si>
    <t>Lưu ý: Biểu 4 đến biểu 12 có thể thêm dòng nhưng không thêm được cột để đảm bảo cấu trúc của biểu mẫu; Đối với các chỉ tiêu không phát sinh ghi số không “0”. Tuyệt đối không sử dụng các ký tự để đánh dấu. Ô gạch chéolà không thực hiện thống kê</t>
  </si>
  <si>
    <t>Kiểm tra cột</t>
  </si>
  <si>
    <t>18=12+13+14+15+16+17</t>
  </si>
  <si>
    <t>1=2+3</t>
  </si>
  <si>
    <t>1=4+5+6</t>
  </si>
  <si>
    <t>6=7+13+14+15+16</t>
  </si>
  <si>
    <t>7=8+11+12</t>
  </si>
  <si>
    <t>8=9+10</t>
  </si>
  <si>
    <t>17=11+12+13+14+15+16</t>
  </si>
  <si>
    <t>6=7+14+15+16+17</t>
  </si>
  <si>
    <t>7=8+12+13</t>
  </si>
  <si>
    <t>8=9+10+11</t>
  </si>
  <si>
    <t>Võ Văn Xông</t>
  </si>
  <si>
    <t>ok</t>
  </si>
  <si>
    <t>Đơn vị, người báo cáo: THADS tỉnh Quảng Ngãi
Đơn vị nhận báo cáo: Cục Quản lý THADS</t>
  </si>
  <si>
    <t xml:space="preserve"> TRƯỞNG THI HÀNH ÁN DÂN SỰ</t>
  </si>
  <si>
    <t>Các Phòng THADS khu vực</t>
  </si>
  <si>
    <t>Phòng THADS khu vực 1</t>
  </si>
  <si>
    <t>Phòng THADS khu vực 2</t>
  </si>
  <si>
    <t>Phòng THADS khu vực 3</t>
  </si>
  <si>
    <t>Phòng THADS khu vực 4</t>
  </si>
  <si>
    <t>Phòng THADS khu vực 5</t>
  </si>
  <si>
    <t>Phòng THADS khu vực 6</t>
  </si>
  <si>
    <t>Phòng THADS khu vực 7</t>
  </si>
  <si>
    <t>Phòng THADS khu vực 8</t>
  </si>
  <si>
    <t>Phòng THADS khu vực 9</t>
  </si>
  <si>
    <t>Phòng THADS khu vực 10</t>
  </si>
  <si>
    <t>Phòng THADS khu vực 11</t>
  </si>
  <si>
    <t>Phòng NV&amp;TCTHADS</t>
  </si>
  <si>
    <t>THADS tỉnh</t>
  </si>
  <si>
    <t>Các Phòng THADS Khu vực</t>
  </si>
  <si>
    <t>Phòng THADS Khu vực 1</t>
  </si>
  <si>
    <t>Phòng THADS Khu vực 2</t>
  </si>
  <si>
    <t>Phòng THADS Khu vực 3</t>
  </si>
  <si>
    <t>Phòng THADS Khu vực 4</t>
  </si>
  <si>
    <t>Phòng THADS Khu vực 5</t>
  </si>
  <si>
    <t>Phòng THADS Khu vực 6</t>
  </si>
  <si>
    <t>Phòng THADS Khu vực 7</t>
  </si>
  <si>
    <t>Phòng THADS Khu vực 8</t>
  </si>
  <si>
    <t>Phòng THADS Khu vực 9</t>
  </si>
  <si>
    <t>Phòng THADS Khu vực 10</t>
  </si>
  <si>
    <t>Phòng THADS Khu vực 11</t>
  </si>
  <si>
    <t xml:space="preserve">1 </t>
  </si>
  <si>
    <t>Phạm Anh Vũ</t>
  </si>
  <si>
    <r>
      <t xml:space="preserve">Năm trước chuyển sang </t>
    </r>
    <r>
      <rPr>
        <i/>
        <sz val="10"/>
        <rFont val="Times New Roman"/>
        <family val="1"/>
      </rPr>
      <t>(trừ số chưa có điều kiện THA đã chuyển sổ theo dõi riêng)</t>
    </r>
  </si>
  <si>
    <r>
      <t>Chưa có điều kiện THA</t>
    </r>
    <r>
      <rPr>
        <i/>
        <sz val="10"/>
        <rFont val="Times New Roman"/>
        <family val="1"/>
      </rPr>
      <t xml:space="preserve"> (trừ số đã chuyển sổ theo dõi riêng)</t>
    </r>
  </si>
  <si>
    <r>
      <t>Hoãn THA</t>
    </r>
    <r>
      <rPr>
        <i/>
        <sz val="10"/>
        <rFont val="Times New Roman"/>
        <family val="1"/>
      </rPr>
      <t xml:space="preserve"> (trừ số hoãn theo điểm c khoản 1 Điều 48)</t>
    </r>
  </si>
  <si>
    <r>
      <t xml:space="preserve">Số chuyển kỳ sau </t>
    </r>
    <r>
      <rPr>
        <i/>
        <sz val="7"/>
        <rFont val="Times New Roman"/>
        <family val="1"/>
      </rPr>
      <t xml:space="preserve">(trừ số chưa có điều kiện THA đã chuyển sổ theo dõi riêng) </t>
    </r>
  </si>
  <si>
    <t>08 tháng năm 2026</t>
  </si>
  <si>
    <t>Nguyễn Tấn Cầm</t>
  </si>
  <si>
    <t>Cao Tiến Đồng</t>
  </si>
  <si>
    <t>Phạm Huy Ân</t>
  </si>
  <si>
    <t>Nguyễn Minh Duân</t>
  </si>
  <si>
    <t>Trần Quang Đại</t>
  </si>
  <si>
    <t>Lâm Xuân Hậu</t>
  </si>
  <si>
    <t>Võ Hữu Lộc</t>
  </si>
  <si>
    <t>Vũ Văn Tập</t>
  </si>
  <si>
    <t>Quách Thế Anh</t>
  </si>
  <si>
    <t>Nguyễn Xuân Hạnh</t>
  </si>
  <si>
    <t>Nguyễn Văn Cường</t>
  </si>
  <si>
    <t>Vũ Tiến Trung</t>
  </si>
  <si>
    <t>Đoàn Xuân Vinh</t>
  </si>
  <si>
    <t>Nguyễn Thế Nhân</t>
  </si>
  <si>
    <t>Nguyễn Thành Luân</t>
  </si>
  <si>
    <t>Nguyễn Trung Địch</t>
  </si>
  <si>
    <t>Nguyễn Thị Thu Sa</t>
  </si>
  <si>
    <t>Bùi Hữu Hậu</t>
  </si>
  <si>
    <t>Nguyễn Thị Bích Vân</t>
  </si>
  <si>
    <t>Phạm Hồng Tiến</t>
  </si>
  <si>
    <t>Nguyễn Thị Diễm Trang</t>
  </si>
  <si>
    <t xml:space="preserve">Phạm Nhất Duy </t>
  </si>
  <si>
    <t>Nguyễn Tấn Đức</t>
  </si>
  <si>
    <t>Trần Nam Dân</t>
  </si>
  <si>
    <t>Trần Thanh Trà</t>
  </si>
  <si>
    <t>Nguyễn Văn Tính</t>
  </si>
  <si>
    <t>Phạm Tiến Dũng</t>
  </si>
  <si>
    <t>Đinh Tình</t>
  </si>
  <si>
    <t>CHV nguyễn Thanh Bình</t>
  </si>
  <si>
    <t>CHV Nguyễn Văn Thành (Phó)</t>
  </si>
  <si>
    <t>CHV Nguyễn Văn Thành</t>
  </si>
  <si>
    <t>CHV Hồ Minh Cảnh</t>
  </si>
  <si>
    <t>CHV Nguyễn Ánh Hiền</t>
  </si>
  <si>
    <t>Nguyễn Thanh Hiền</t>
  </si>
  <si>
    <t>Nguyễn Việt Phương</t>
  </si>
  <si>
    <t>Trần Thị Thanh Tuyền</t>
  </si>
  <si>
    <t>Nguyễn Thanh Phong</t>
  </si>
  <si>
    <t>Phạm Vũ Bảo</t>
  </si>
  <si>
    <t>Trương Văn Ninh</t>
  </si>
  <si>
    <t>Ngô Hoàng Trọng</t>
  </si>
  <si>
    <t>Lê Thị Thu Dân</t>
  </si>
  <si>
    <t>Phan Văn Hà</t>
  </si>
  <si>
    <t>Đinh Xuân Khương</t>
  </si>
  <si>
    <t>Trần Quốc Tuyến</t>
  </si>
  <si>
    <t>Nguyễn Thị Thủy</t>
  </si>
  <si>
    <t>Phạm Thị Hương</t>
  </si>
  <si>
    <t>Cao Tiến Mai</t>
  </si>
  <si>
    <t>Nguyễn Cao Nghĩa Nhân</t>
  </si>
  <si>
    <t>Trần Thị Thu Thảo</t>
  </si>
  <si>
    <t>Nguyễn Xuân Sang</t>
  </si>
  <si>
    <t>Lê Trọng Quang</t>
  </si>
  <si>
    <t>Vũ Văn Phương</t>
  </si>
  <si>
    <t>Châu Văn Sơn</t>
  </si>
  <si>
    <t>Nguyễn Thị Chính</t>
  </si>
  <si>
    <t>Nguyễn Thị Tho</t>
  </si>
  <si>
    <t>Cao Đăng Tâm</t>
  </si>
  <si>
    <t>Cao Tiến Thủy</t>
  </si>
  <si>
    <t>Mai Văn Diện</t>
  </si>
  <si>
    <t>Trần Văn Hường</t>
  </si>
  <si>
    <t xml:space="preserve">Nguyễn Thị Thắm </t>
  </si>
  <si>
    <t>Nguyễn Quốc Nhật</t>
  </si>
  <si>
    <t>Phan Thị Thủy</t>
  </si>
  <si>
    <t>Nguyễn Duy Hải</t>
  </si>
  <si>
    <t xml:space="preserve">Võ Tấn Cường </t>
  </si>
  <si>
    <t xml:space="preserve">Phạm Văn Trường </t>
  </si>
  <si>
    <t>Quảng Ngãi, ngày 02 tháng 06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</si>
</sst>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26" x14ac:knownFonts="1"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sz val="8"/>
      <name val="Times New Roman"/>
      <family val="1"/>
    </font>
    <font>
      <b/>
      <sz val="9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9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  <font>
      <i/>
      <sz val="13"/>
      <name val="Times New Roman"/>
      <family val="1"/>
    </font>
    <font>
      <b/>
      <sz val="8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i/>
      <sz val="7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43" fontId="3" fillId="0" borderId="0" applyFont="0" applyFill="0" applyBorder="0" applyAlignment="0" applyProtection="0"/>
    <xf numFmtId="0" fontId="1" fillId="0" borderId="0"/>
    <xf numFmtId="0" fontId="14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20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wrapText="1"/>
    </xf>
    <xf numFmtId="49" fontId="11" fillId="0" borderId="0" xfId="0" applyNumberFormat="1" applyFont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4" fillId="5" borderId="1" xfId="0" applyFont="1" applyFill="1" applyBorder="1" applyAlignment="1">
      <alignment wrapText="1"/>
    </xf>
    <xf numFmtId="49" fontId="11" fillId="0" borderId="0" xfId="0" applyNumberFormat="1" applyFont="1"/>
    <xf numFmtId="164" fontId="12" fillId="4" borderId="1" xfId="1" applyNumberFormat="1" applyFont="1" applyFill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left"/>
      <protection locked="0"/>
    </xf>
    <xf numFmtId="49" fontId="15" fillId="2" borderId="1" xfId="0" applyNumberFormat="1" applyFont="1" applyFill="1" applyBorder="1" applyAlignment="1" applyProtection="1">
      <alignment horizontal="left"/>
      <protection locked="0"/>
    </xf>
    <xf numFmtId="49" fontId="12" fillId="4" borderId="1" xfId="0" applyNumberFormat="1" applyFont="1" applyFill="1" applyBorder="1" applyAlignment="1">
      <alignment horizontal="center" vertical="center" wrapText="1"/>
    </xf>
    <xf numFmtId="49" fontId="0" fillId="4" borderId="0" xfId="0" applyNumberFormat="1" applyFill="1" applyProtection="1">
      <protection locked="0"/>
    </xf>
    <xf numFmtId="49" fontId="0" fillId="4" borderId="0" xfId="0" applyNumberFormat="1" applyFill="1"/>
    <xf numFmtId="49" fontId="4" fillId="4" borderId="0" xfId="0" applyNumberFormat="1" applyFont="1" applyFill="1"/>
    <xf numFmtId="1" fontId="0" fillId="4" borderId="0" xfId="0" applyNumberFormat="1" applyFill="1"/>
    <xf numFmtId="49" fontId="0" fillId="4" borderId="0" xfId="0" applyNumberFormat="1" applyFill="1" applyAlignment="1">
      <alignment horizontal="center"/>
    </xf>
    <xf numFmtId="49" fontId="18" fillId="4" borderId="7" xfId="0" applyNumberFormat="1" applyFont="1" applyFill="1" applyBorder="1"/>
    <xf numFmtId="0" fontId="0" fillId="4" borderId="0" xfId="0" applyFill="1"/>
    <xf numFmtId="49" fontId="19" fillId="4" borderId="0" xfId="0" applyNumberFormat="1" applyFont="1" applyFill="1" applyAlignment="1">
      <alignment wrapText="1"/>
    </xf>
    <xf numFmtId="49" fontId="18" fillId="4" borderId="0" xfId="0" applyNumberFormat="1" applyFont="1" applyFill="1"/>
    <xf numFmtId="49" fontId="11" fillId="4" borderId="0" xfId="0" applyNumberFormat="1" applyFont="1" applyFill="1" applyAlignment="1">
      <alignment wrapText="1"/>
    </xf>
    <xf numFmtId="49" fontId="11" fillId="4" borderId="0" xfId="0" applyNumberFormat="1" applyFont="1" applyFill="1"/>
    <xf numFmtId="49" fontId="5" fillId="4" borderId="0" xfId="0" applyNumberFormat="1" applyFont="1" applyFill="1" applyAlignment="1">
      <alignment wrapText="1"/>
    </xf>
    <xf numFmtId="49" fontId="5" fillId="4" borderId="0" xfId="0" applyNumberFormat="1" applyFont="1" applyFill="1" applyAlignment="1">
      <alignment horizontal="center" wrapText="1"/>
    </xf>
    <xf numFmtId="49" fontId="0" fillId="4" borderId="0" xfId="0" applyNumberFormat="1" applyFill="1" applyAlignment="1">
      <alignment horizontal="center" vertical="center"/>
    </xf>
    <xf numFmtId="49" fontId="12" fillId="4" borderId="1" xfId="0" applyNumberFormat="1" applyFont="1" applyFill="1" applyBorder="1" applyAlignment="1" applyProtection="1">
      <alignment horizontal="center"/>
      <protection locked="0"/>
    </xf>
    <xf numFmtId="164" fontId="12" fillId="4" borderId="4" xfId="1" applyNumberFormat="1" applyFont="1" applyFill="1" applyBorder="1" applyAlignment="1" applyProtection="1">
      <alignment wrapText="1"/>
      <protection locked="0"/>
    </xf>
    <xf numFmtId="0" fontId="9" fillId="4" borderId="2" xfId="0" applyFont="1" applyFill="1" applyBorder="1" applyAlignment="1">
      <alignment wrapText="1"/>
    </xf>
    <xf numFmtId="49" fontId="7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164" fontId="8" fillId="0" borderId="4" xfId="1" applyNumberFormat="1" applyFont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vertical="center" wrapText="1"/>
    </xf>
    <xf numFmtId="164" fontId="15" fillId="0" borderId="1" xfId="1" applyNumberFormat="1" applyFont="1" applyFill="1" applyBorder="1"/>
    <xf numFmtId="164" fontId="8" fillId="0" borderId="1" xfId="1" applyNumberFormat="1" applyFont="1" applyFill="1" applyBorder="1"/>
    <xf numFmtId="164" fontId="0" fillId="0" borderId="0" xfId="0" applyNumberFormat="1"/>
    <xf numFmtId="164" fontId="8" fillId="0" borderId="0" xfId="0" applyNumberFormat="1" applyFont="1"/>
    <xf numFmtId="164" fontId="12" fillId="6" borderId="1" xfId="1" applyNumberFormat="1" applyFont="1" applyFill="1" applyBorder="1" applyAlignment="1" applyProtection="1">
      <alignment horizontal="center" wrapText="1"/>
    </xf>
    <xf numFmtId="10" fontId="12" fillId="6" borderId="1" xfId="3" applyNumberFormat="1" applyFont="1" applyFill="1" applyBorder="1" applyAlignment="1" applyProtection="1">
      <alignment horizontal="center" wrapText="1"/>
      <protection locked="0"/>
    </xf>
    <xf numFmtId="164" fontId="7" fillId="6" borderId="1" xfId="1" applyNumberFormat="1" applyFont="1" applyFill="1" applyBorder="1" applyAlignment="1" applyProtection="1">
      <alignment horizontal="left"/>
      <protection locked="0"/>
    </xf>
    <xf numFmtId="164" fontId="7" fillId="6" borderId="4" xfId="1" applyNumberFormat="1" applyFont="1" applyFill="1" applyBorder="1" applyAlignment="1">
      <alignment vertical="center" wrapText="1"/>
    </xf>
    <xf numFmtId="164" fontId="20" fillId="6" borderId="4" xfId="1" applyNumberFormat="1" applyFont="1" applyFill="1" applyBorder="1" applyAlignment="1">
      <alignment vertical="center" wrapText="1"/>
    </xf>
    <xf numFmtId="164" fontId="20" fillId="6" borderId="1" xfId="1" applyNumberFormat="1" applyFont="1" applyFill="1" applyBorder="1" applyAlignment="1" applyProtection="1">
      <alignment horizontal="left"/>
      <protection locked="0"/>
    </xf>
    <xf numFmtId="164" fontId="0" fillId="4" borderId="1" xfId="1" applyNumberFormat="1" applyFont="1" applyFill="1" applyBorder="1" applyProtection="1">
      <protection locked="0"/>
    </xf>
    <xf numFmtId="164" fontId="0" fillId="4" borderId="0" xfId="1" applyNumberFormat="1" applyFont="1" applyFill="1" applyBorder="1" applyProtection="1">
      <protection locked="0"/>
    </xf>
    <xf numFmtId="1" fontId="15" fillId="0" borderId="1" xfId="0" applyNumberFormat="1" applyFont="1" applyBorder="1" applyAlignment="1" applyProtection="1">
      <alignment horizontal="center"/>
      <protection locked="0"/>
    </xf>
    <xf numFmtId="49" fontId="7" fillId="7" borderId="1" xfId="0" applyNumberFormat="1" applyFont="1" applyFill="1" applyBorder="1" applyAlignment="1" applyProtection="1">
      <alignment horizontal="center" vertical="center"/>
      <protection locked="0"/>
    </xf>
    <xf numFmtId="49" fontId="7" fillId="7" borderId="1" xfId="0" applyNumberFormat="1" applyFont="1" applyFill="1" applyBorder="1" applyAlignment="1" applyProtection="1">
      <alignment horizontal="center" vertical="center" wrapText="1"/>
      <protection locked="0"/>
    </xf>
    <xf numFmtId="49" fontId="15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15" fillId="4" borderId="2" xfId="0" applyNumberFormat="1" applyFont="1" applyFill="1" applyBorder="1" applyAlignment="1" applyProtection="1">
      <alignment horizontal="left" vertical="center" wrapText="1" readingOrder="1"/>
      <protection locked="0"/>
    </xf>
    <xf numFmtId="43" fontId="15" fillId="4" borderId="2" xfId="1" applyFont="1" applyFill="1" applyBorder="1" applyAlignment="1" applyProtection="1">
      <alignment horizontal="left" vertical="center" wrapText="1"/>
      <protection locked="0"/>
    </xf>
    <xf numFmtId="49" fontId="9" fillId="6" borderId="1" xfId="0" applyNumberFormat="1" applyFont="1" applyFill="1" applyBorder="1" applyAlignment="1" applyProtection="1">
      <alignment horizontal="center"/>
      <protection locked="0"/>
    </xf>
    <xf numFmtId="49" fontId="9" fillId="6" borderId="1" xfId="0" applyNumberFormat="1" applyFont="1" applyFill="1" applyBorder="1" applyProtection="1">
      <protection locked="0"/>
    </xf>
    <xf numFmtId="164" fontId="12" fillId="6" borderId="1" xfId="1" applyNumberFormat="1" applyFont="1" applyFill="1" applyBorder="1" applyAlignment="1" applyProtection="1">
      <alignment horizontal="center"/>
      <protection locked="0"/>
    </xf>
    <xf numFmtId="49" fontId="7" fillId="6" borderId="1" xfId="0" applyNumberFormat="1" applyFont="1" applyFill="1" applyBorder="1" applyAlignment="1" applyProtection="1">
      <alignment horizontal="center" vertical="center" wrapText="1"/>
      <protection locked="0"/>
    </xf>
    <xf numFmtId="164" fontId="0" fillId="6" borderId="1" xfId="1" applyNumberFormat="1" applyFont="1" applyFill="1" applyBorder="1" applyProtection="1">
      <protection locked="0"/>
    </xf>
    <xf numFmtId="49" fontId="0" fillId="6" borderId="0" xfId="0" applyNumberFormat="1" applyFill="1" applyProtection="1">
      <protection locked="0"/>
    </xf>
    <xf numFmtId="49" fontId="7" fillId="6" borderId="1" xfId="0" applyNumberFormat="1" applyFont="1" applyFill="1" applyBorder="1" applyAlignment="1" applyProtection="1">
      <alignment horizontal="center" vertical="center"/>
      <protection locked="0"/>
    </xf>
    <xf numFmtId="49" fontId="8" fillId="4" borderId="1" xfId="0" applyNumberFormat="1" applyFont="1" applyFill="1" applyBorder="1" applyAlignment="1" applyProtection="1">
      <alignment horizontal="center"/>
      <protection locked="0"/>
    </xf>
    <xf numFmtId="0" fontId="4" fillId="0" borderId="7" xfId="0" applyFont="1" applyBorder="1" applyAlignment="1">
      <alignment vertical="center"/>
    </xf>
    <xf numFmtId="49" fontId="7" fillId="7" borderId="1" xfId="0" applyNumberFormat="1" applyFont="1" applyFill="1" applyBorder="1" applyAlignment="1" applyProtection="1">
      <alignment horizontal="left" vertical="center" wrapText="1"/>
      <protection locked="0"/>
    </xf>
    <xf numFmtId="49" fontId="12" fillId="4" borderId="1" xfId="0" applyNumberFormat="1" applyFont="1" applyFill="1" applyBorder="1" applyAlignment="1" applyProtection="1">
      <alignment horizontal="center" vertical="center"/>
      <protection locked="0"/>
    </xf>
    <xf numFmtId="49" fontId="0" fillId="3" borderId="0" xfId="0" applyNumberFormat="1" applyFill="1"/>
    <xf numFmtId="49" fontId="5" fillId="3" borderId="0" xfId="0" applyNumberFormat="1" applyFont="1" applyFill="1" applyAlignment="1">
      <alignment wrapText="1"/>
    </xf>
    <xf numFmtId="49" fontId="0" fillId="3" borderId="0" xfId="0" applyNumberFormat="1" applyFill="1" applyAlignment="1">
      <alignment horizontal="center"/>
    </xf>
    <xf numFmtId="49" fontId="5" fillId="3" borderId="0" xfId="0" applyNumberFormat="1" applyFont="1" applyFill="1" applyAlignment="1">
      <alignment horizontal="center" wrapText="1"/>
    </xf>
    <xf numFmtId="49" fontId="12" fillId="0" borderId="1" xfId="0" applyNumberFormat="1" applyFont="1" applyBorder="1" applyAlignment="1">
      <alignment horizontal="center" vertical="center" wrapText="1"/>
    </xf>
    <xf numFmtId="164" fontId="12" fillId="0" borderId="1" xfId="1" applyNumberFormat="1" applyFont="1" applyFill="1" applyBorder="1" applyAlignment="1" applyProtection="1">
      <alignment horizontal="center"/>
      <protection locked="0"/>
    </xf>
    <xf numFmtId="49" fontId="0" fillId="6" borderId="0" xfId="0" applyNumberFormat="1" applyFill="1" applyAlignment="1">
      <alignment horizontal="center"/>
    </xf>
    <xf numFmtId="49" fontId="0" fillId="6" borderId="0" xfId="0" applyNumberFormat="1" applyFill="1"/>
    <xf numFmtId="49" fontId="18" fillId="0" borderId="0" xfId="0" applyNumberFormat="1" applyFont="1"/>
    <xf numFmtId="49" fontId="18" fillId="0" borderId="7" xfId="0" applyNumberFormat="1" applyFont="1" applyBorder="1"/>
    <xf numFmtId="41" fontId="0" fillId="4" borderId="0" xfId="0" applyNumberFormat="1" applyFill="1"/>
    <xf numFmtId="41" fontId="0" fillId="4" borderId="0" xfId="0" applyNumberFormat="1" applyFill="1" applyAlignment="1">
      <alignment horizontal="center" vertical="center"/>
    </xf>
    <xf numFmtId="41" fontId="0" fillId="4" borderId="0" xfId="0" applyNumberFormat="1" applyFill="1" applyProtection="1">
      <protection locked="0"/>
    </xf>
    <xf numFmtId="41" fontId="18" fillId="4" borderId="0" xfId="0" applyNumberFormat="1" applyFont="1" applyFill="1"/>
    <xf numFmtId="41" fontId="15" fillId="4" borderId="0" xfId="0" applyNumberFormat="1" applyFont="1" applyFill="1"/>
    <xf numFmtId="41" fontId="15" fillId="4" borderId="0" xfId="0" applyNumberFormat="1" applyFont="1" applyFill="1" applyAlignment="1">
      <alignment horizontal="center" vertical="center"/>
    </xf>
    <xf numFmtId="41" fontId="15" fillId="4" borderId="0" xfId="0" applyNumberFormat="1" applyFont="1" applyFill="1" applyProtection="1">
      <protection locked="0"/>
    </xf>
    <xf numFmtId="41" fontId="16" fillId="4" borderId="0" xfId="0" applyNumberFormat="1" applyFont="1" applyFill="1"/>
    <xf numFmtId="41" fontId="0" fillId="6" borderId="0" xfId="0" applyNumberFormat="1" applyFill="1" applyProtection="1">
      <protection locked="0"/>
    </xf>
    <xf numFmtId="164" fontId="20" fillId="6" borderId="1" xfId="1" applyNumberFormat="1" applyFont="1" applyFill="1" applyBorder="1"/>
    <xf numFmtId="164" fontId="8" fillId="7" borderId="1" xfId="1" applyNumberFormat="1" applyFont="1" applyFill="1" applyBorder="1"/>
    <xf numFmtId="164" fontId="15" fillId="7" borderId="1" xfId="1" applyNumberFormat="1" applyFont="1" applyFill="1" applyBorder="1"/>
    <xf numFmtId="49" fontId="19" fillId="0" borderId="0" xfId="0" applyNumberFormat="1" applyFont="1" applyAlignment="1">
      <alignment wrapText="1"/>
    </xf>
    <xf numFmtId="164" fontId="12" fillId="7" borderId="1" xfId="1" applyNumberFormat="1" applyFont="1" applyFill="1" applyBorder="1" applyAlignment="1" applyProtection="1">
      <alignment horizontal="center"/>
    </xf>
    <xf numFmtId="49" fontId="9" fillId="7" borderId="1" xfId="0" applyNumberFormat="1" applyFont="1" applyFill="1" applyBorder="1" applyAlignment="1" applyProtection="1">
      <alignment horizontal="center"/>
      <protection locked="0"/>
    </xf>
    <xf numFmtId="49" fontId="9" fillId="7" borderId="1" xfId="0" applyNumberFormat="1" applyFont="1" applyFill="1" applyBorder="1" applyProtection="1">
      <protection locked="0"/>
    </xf>
    <xf numFmtId="10" fontId="12" fillId="7" borderId="1" xfId="3" applyNumberFormat="1" applyFont="1" applyFill="1" applyBorder="1" applyAlignment="1" applyProtection="1">
      <alignment horizontal="center"/>
      <protection locked="0"/>
    </xf>
    <xf numFmtId="0" fontId="17" fillId="3" borderId="1" xfId="0" applyFont="1" applyFill="1" applyBorder="1" applyAlignment="1">
      <alignment horizontal="center"/>
    </xf>
    <xf numFmtId="49" fontId="21" fillId="7" borderId="1" xfId="0" applyNumberFormat="1" applyFont="1" applyFill="1" applyBorder="1" applyAlignment="1">
      <alignment wrapText="1"/>
    </xf>
    <xf numFmtId="49" fontId="21" fillId="7" borderId="1" xfId="0" applyNumberFormat="1" applyFont="1" applyFill="1" applyBorder="1" applyAlignment="1">
      <alignment horizontal="center" wrapText="1"/>
    </xf>
    <xf numFmtId="164" fontId="22" fillId="7" borderId="1" xfId="1" applyNumberFormat="1" applyFont="1" applyFill="1" applyBorder="1" applyAlignment="1" applyProtection="1">
      <alignment horizontal="center"/>
    </xf>
    <xf numFmtId="10" fontId="22" fillId="7" borderId="1" xfId="3" applyNumberFormat="1" applyFont="1" applyFill="1" applyBorder="1" applyAlignment="1" applyProtection="1">
      <alignment horizontal="center"/>
      <protection locked="0"/>
    </xf>
    <xf numFmtId="49" fontId="21" fillId="7" borderId="1" xfId="0" applyNumberFormat="1" applyFont="1" applyFill="1" applyBorder="1" applyAlignment="1" applyProtection="1">
      <alignment horizontal="center"/>
      <protection locked="0"/>
    </xf>
    <xf numFmtId="49" fontId="21" fillId="7" borderId="1" xfId="0" applyNumberFormat="1" applyFont="1" applyFill="1" applyBorder="1" applyAlignment="1" applyProtection="1">
      <alignment wrapText="1"/>
      <protection locked="0"/>
    </xf>
    <xf numFmtId="164" fontId="12" fillId="7" borderId="1" xfId="1" applyNumberFormat="1" applyFont="1" applyFill="1" applyBorder="1" applyAlignment="1" applyProtection="1">
      <alignment horizontal="center"/>
      <protection locked="0"/>
    </xf>
    <xf numFmtId="10" fontId="15" fillId="4" borderId="0" xfId="0" applyNumberFormat="1" applyFont="1" applyFill="1" applyProtection="1">
      <protection locked="0"/>
    </xf>
    <xf numFmtId="164" fontId="12" fillId="4" borderId="4" xfId="1" applyNumberFormat="1" applyFont="1" applyFill="1" applyBorder="1" applyAlignment="1" applyProtection="1">
      <alignment vertical="center" wrapText="1"/>
      <protection hidden="1"/>
    </xf>
    <xf numFmtId="0" fontId="12" fillId="4" borderId="1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41" fontId="15" fillId="2" borderId="1" xfId="0" applyNumberFormat="1" applyFont="1" applyFill="1" applyBorder="1" applyAlignment="1" applyProtection="1">
      <alignment horizontal="left" vertical="center"/>
      <protection locked="0"/>
    </xf>
    <xf numFmtId="41" fontId="15" fillId="2" borderId="1" xfId="0" applyNumberFormat="1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center"/>
      <protection locked="0" hidden="1"/>
    </xf>
    <xf numFmtId="0" fontId="12" fillId="4" borderId="2" xfId="0" applyFont="1" applyFill="1" applyBorder="1" applyAlignment="1" applyProtection="1">
      <alignment horizontal="left" vertical="center"/>
      <protection locked="0"/>
    </xf>
    <xf numFmtId="0" fontId="12" fillId="4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vertical="center" wrapText="1"/>
      <protection locked="0"/>
    </xf>
    <xf numFmtId="0" fontId="15" fillId="4" borderId="2" xfId="1" applyNumberFormat="1" applyFont="1" applyFill="1" applyBorder="1" applyAlignment="1" applyProtection="1">
      <alignment horizontal="left" vertical="center" wrapText="1"/>
      <protection locked="0"/>
    </xf>
    <xf numFmtId="0" fontId="15" fillId="4" borderId="2" xfId="0" applyFont="1" applyFill="1" applyBorder="1" applyAlignment="1" applyProtection="1">
      <alignment horizontal="left" vertical="center" wrapText="1" readingOrder="1"/>
      <protection locked="0"/>
    </xf>
    <xf numFmtId="0" fontId="12" fillId="4" borderId="1" xfId="0" applyFont="1" applyFill="1" applyBorder="1" applyProtection="1">
      <protection hidden="1"/>
    </xf>
    <xf numFmtId="41" fontId="12" fillId="4" borderId="1" xfId="0" applyNumberFormat="1" applyFont="1" applyFill="1" applyBorder="1" applyProtection="1">
      <protection locked="0"/>
    </xf>
    <xf numFmtId="164" fontId="12" fillId="0" borderId="4" xfId="1" applyNumberFormat="1" applyFont="1" applyFill="1" applyBorder="1" applyAlignment="1" applyProtection="1">
      <alignment wrapText="1"/>
      <protection locked="0"/>
    </xf>
    <xf numFmtId="1" fontId="12" fillId="0" borderId="0" xfId="0" applyNumberFormat="1" applyFont="1" applyFill="1" applyAlignment="1">
      <alignment horizontal="center"/>
    </xf>
    <xf numFmtId="1" fontId="0" fillId="0" borderId="0" xfId="0" applyNumberFormat="1" applyFill="1"/>
    <xf numFmtId="49" fontId="12" fillId="0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vertical="center"/>
      <protection locked="0"/>
    </xf>
    <xf numFmtId="164" fontId="0" fillId="0" borderId="1" xfId="1" applyNumberFormat="1" applyFont="1" applyFill="1" applyBorder="1" applyProtection="1">
      <protection locked="0"/>
    </xf>
    <xf numFmtId="41" fontId="15" fillId="0" borderId="0" xfId="0" applyNumberFormat="1" applyFont="1" applyFill="1" applyProtection="1">
      <protection locked="0"/>
    </xf>
    <xf numFmtId="41" fontId="0" fillId="0" borderId="0" xfId="0" applyNumberFormat="1" applyFill="1" applyProtection="1">
      <protection locked="0"/>
    </xf>
    <xf numFmtId="49" fontId="0" fillId="0" borderId="0" xfId="0" applyNumberFormat="1" applyFill="1" applyProtection="1">
      <protection locked="0"/>
    </xf>
    <xf numFmtId="0" fontId="13" fillId="5" borderId="1" xfId="0" applyFont="1" applyFill="1" applyBorder="1" applyAlignment="1">
      <alignment horizontal="center" wrapText="1"/>
    </xf>
    <xf numFmtId="0" fontId="13" fillId="3" borderId="1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wrapText="1"/>
    </xf>
    <xf numFmtId="0" fontId="10" fillId="4" borderId="0" xfId="0" applyFont="1" applyFill="1" applyAlignment="1" applyProtection="1">
      <alignment horizontal="center" vertical="center" wrapText="1"/>
      <protection locked="0"/>
    </xf>
    <xf numFmtId="43" fontId="0" fillId="4" borderId="0" xfId="1" applyFont="1" applyFill="1" applyBorder="1" applyAlignment="1">
      <alignment horizontal="left" vertical="top" wrapText="1"/>
    </xf>
    <xf numFmtId="49" fontId="18" fillId="0" borderId="7" xfId="0" applyNumberFormat="1" applyFont="1" applyBorder="1" applyAlignment="1">
      <alignment horizontal="right"/>
    </xf>
    <xf numFmtId="1" fontId="7" fillId="0" borderId="3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/>
      <protection locked="0"/>
    </xf>
    <xf numFmtId="49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 applyProtection="1">
      <alignment horizontal="center" vertical="center" wrapText="1"/>
      <protection locked="0"/>
    </xf>
    <xf numFmtId="49" fontId="7" fillId="0" borderId="5" xfId="0" applyNumberFormat="1" applyFont="1" applyBorder="1" applyAlignment="1" applyProtection="1">
      <alignment horizontal="center" vertical="center" wrapText="1"/>
      <protection locked="0"/>
    </xf>
    <xf numFmtId="49" fontId="7" fillId="0" borderId="4" xfId="0" applyNumberFormat="1" applyFont="1" applyBorder="1" applyAlignment="1" applyProtection="1">
      <alignment horizontal="center" vertical="center" wrapText="1"/>
      <protection locked="0"/>
    </xf>
    <xf numFmtId="43" fontId="10" fillId="0" borderId="0" xfId="1" applyFont="1" applyFill="1" applyAlignment="1" applyProtection="1">
      <alignment horizontal="center" wrapText="1"/>
    </xf>
    <xf numFmtId="14" fontId="19" fillId="0" borderId="0" xfId="1" applyNumberFormat="1" applyFont="1" applyFill="1" applyBorder="1" applyAlignment="1" applyProtection="1">
      <alignment horizontal="center" vertical="center" wrapText="1"/>
    </xf>
    <xf numFmtId="43" fontId="19" fillId="0" borderId="0" xfId="1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center" wrapText="1"/>
    </xf>
    <xf numFmtId="14" fontId="19" fillId="0" borderId="0" xfId="1" applyNumberFormat="1" applyFont="1" applyFill="1" applyBorder="1" applyAlignment="1" applyProtection="1">
      <alignment horizontal="center" wrapText="1"/>
    </xf>
    <xf numFmtId="49" fontId="10" fillId="0" borderId="0" xfId="0" applyNumberFormat="1" applyFont="1" applyAlignment="1">
      <alignment horizontal="center" wrapText="1"/>
    </xf>
    <xf numFmtId="164" fontId="10" fillId="0" borderId="0" xfId="1" applyNumberFormat="1" applyFont="1" applyFill="1" applyAlignment="1" applyProtection="1">
      <alignment horizontal="center" wrapText="1"/>
    </xf>
    <xf numFmtId="49" fontId="0" fillId="4" borderId="0" xfId="0" applyNumberFormat="1" applyFill="1" applyAlignment="1">
      <alignment horizontal="left" vertical="top" wrapText="1"/>
    </xf>
    <xf numFmtId="0" fontId="12" fillId="4" borderId="2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5" xfId="0" applyNumberFormat="1" applyFont="1" applyFill="1" applyBorder="1" applyAlignment="1" applyProtection="1">
      <alignment horizontal="center" vertical="center" wrapText="1"/>
      <protection locked="0"/>
    </xf>
    <xf numFmtId="49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49" fontId="18" fillId="4" borderId="7" xfId="0" applyNumberFormat="1" applyFont="1" applyFill="1" applyBorder="1" applyAlignment="1">
      <alignment horizontal="center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4" fontId="10" fillId="4" borderId="0" xfId="1" applyNumberFormat="1" applyFont="1" applyFill="1" applyAlignment="1" applyProtection="1">
      <alignment horizontal="center" wrapText="1"/>
    </xf>
    <xf numFmtId="43" fontId="10" fillId="4" borderId="0" xfId="1" applyFont="1" applyFill="1" applyAlignment="1" applyProtection="1">
      <alignment horizontal="center" wrapText="1"/>
    </xf>
    <xf numFmtId="14" fontId="19" fillId="4" borderId="0" xfId="1" applyNumberFormat="1" applyFont="1" applyFill="1" applyBorder="1" applyAlignment="1" applyProtection="1">
      <alignment horizontal="center" vertical="center" wrapText="1"/>
    </xf>
    <xf numFmtId="43" fontId="19" fillId="4" borderId="0" xfId="1" applyFont="1" applyFill="1" applyBorder="1" applyAlignment="1" applyProtection="1">
      <alignment horizontal="center" vertical="center" wrapText="1"/>
    </xf>
    <xf numFmtId="14" fontId="19" fillId="4" borderId="0" xfId="1" applyNumberFormat="1" applyFont="1" applyFill="1" applyBorder="1" applyAlignment="1" applyProtection="1">
      <alignment horizontal="center" wrapText="1"/>
    </xf>
    <xf numFmtId="43" fontId="19" fillId="4" borderId="0" xfId="1" applyFont="1" applyFill="1" applyBorder="1" applyAlignment="1" applyProtection="1">
      <alignment horizontal="center" wrapText="1"/>
    </xf>
    <xf numFmtId="49" fontId="10" fillId="4" borderId="0" xfId="0" applyNumberFormat="1" applyFont="1" applyFill="1" applyAlignment="1">
      <alignment horizontal="center" wrapText="1"/>
    </xf>
    <xf numFmtId="49" fontId="11" fillId="4" borderId="0" xfId="0" applyNumberFormat="1" applyFont="1" applyFill="1" applyAlignment="1">
      <alignment horizontal="center" wrapText="1"/>
    </xf>
    <xf numFmtId="0" fontId="10" fillId="4" borderId="0" xfId="0" applyFont="1" applyFill="1" applyAlignment="1">
      <alignment horizontal="center" wrapText="1"/>
    </xf>
    <xf numFmtId="1" fontId="7" fillId="4" borderId="3" xfId="0" applyNumberFormat="1" applyFont="1" applyFill="1" applyBorder="1" applyAlignment="1">
      <alignment horizontal="center" vertical="center" wrapText="1"/>
    </xf>
    <xf numFmtId="1" fontId="7" fillId="4" borderId="5" xfId="0" applyNumberFormat="1" applyFont="1" applyFill="1" applyBorder="1" applyAlignment="1">
      <alignment horizontal="center" vertical="center" wrapText="1"/>
    </xf>
    <xf numFmtId="1" fontId="7" fillId="4" borderId="4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8" fillId="0" borderId="7" xfId="0" applyFont="1" applyBorder="1" applyAlignment="1" applyProtection="1">
      <alignment horizontal="center" vertical="center"/>
      <protection locked="0"/>
    </xf>
    <xf numFmtId="0" fontId="16" fillId="0" borderId="7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18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right"/>
    </xf>
  </cellXfs>
  <cellStyles count="11">
    <cellStyle name="Comma" xfId="1" builtinId="3"/>
    <cellStyle name="Comma 2" xfId="6"/>
    <cellStyle name="Comma 2 2" xfId="10"/>
    <cellStyle name="Comma 3" xfId="9"/>
    <cellStyle name="Normal" xfId="0" builtinId="0"/>
    <cellStyle name="Normal 2" xfId="4"/>
    <cellStyle name="Normal 2 2" xfId="2"/>
    <cellStyle name="Normal 3" xfId="5"/>
    <cellStyle name="Normal 3 2" xfId="7"/>
    <cellStyle name="Normal 4" xfId="8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19" name="Text Box 1">
          <a:extLst>
            <a:ext uri="{FF2B5EF4-FFF2-40B4-BE49-F238E27FC236}">
              <a16:creationId xmlns:a16="http://schemas.microsoft.com/office/drawing/2014/main" id="{00000000-0008-0000-0800-00008F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0" name="Text Box 1">
          <a:extLst>
            <a:ext uri="{FF2B5EF4-FFF2-40B4-BE49-F238E27FC236}">
              <a16:creationId xmlns:a16="http://schemas.microsoft.com/office/drawing/2014/main" id="{00000000-0008-0000-0800-000090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1" name="Text Box 1">
          <a:extLst>
            <a:ext uri="{FF2B5EF4-FFF2-40B4-BE49-F238E27FC236}">
              <a16:creationId xmlns:a16="http://schemas.microsoft.com/office/drawing/2014/main" id="{00000000-0008-0000-0800-000091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2" name="Text Box 1">
          <a:extLst>
            <a:ext uri="{FF2B5EF4-FFF2-40B4-BE49-F238E27FC236}">
              <a16:creationId xmlns:a16="http://schemas.microsoft.com/office/drawing/2014/main" id="{00000000-0008-0000-0800-000092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3" name="Text Box 1">
          <a:extLst>
            <a:ext uri="{FF2B5EF4-FFF2-40B4-BE49-F238E27FC236}">
              <a16:creationId xmlns:a16="http://schemas.microsoft.com/office/drawing/2014/main" id="{00000000-0008-0000-0800-000093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7924" name="Text Box 1">
          <a:extLst>
            <a:ext uri="{FF2B5EF4-FFF2-40B4-BE49-F238E27FC236}">
              <a16:creationId xmlns:a16="http://schemas.microsoft.com/office/drawing/2014/main" id="{00000000-0008-0000-0800-000094A50100}"/>
            </a:ext>
          </a:extLst>
        </xdr:cNvPr>
        <xdr:cNvSpPr txBox="1">
          <a:spLocks noChangeArrowheads="1"/>
        </xdr:cNvSpPr>
      </xdr:nvSpPr>
      <xdr:spPr bwMode="auto">
        <a:xfrm>
          <a:off x="3181350" y="828675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5" name="Text Box 1">
          <a:extLst>
            <a:ext uri="{FF2B5EF4-FFF2-40B4-BE49-F238E27FC236}">
              <a16:creationId xmlns:a16="http://schemas.microsoft.com/office/drawing/2014/main" id="{00000000-0008-0000-0A00-0000C5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6" name="Text Box 1">
          <a:extLst>
            <a:ext uri="{FF2B5EF4-FFF2-40B4-BE49-F238E27FC236}">
              <a16:creationId xmlns:a16="http://schemas.microsoft.com/office/drawing/2014/main" id="{00000000-0008-0000-0A00-0000C6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1</xdr:row>
      <xdr:rowOff>38100</xdr:rowOff>
    </xdr:to>
    <xdr:sp macro="" textlink="">
      <xdr:nvSpPr>
        <xdr:cNvPr id="102087" name="Text Box 1">
          <a:extLst>
            <a:ext uri="{FF2B5EF4-FFF2-40B4-BE49-F238E27FC236}">
              <a16:creationId xmlns:a16="http://schemas.microsoft.com/office/drawing/2014/main" id="{00000000-0008-0000-0A00-0000C78E0100}"/>
            </a:ext>
          </a:extLst>
        </xdr:cNvPr>
        <xdr:cNvSpPr txBox="1">
          <a:spLocks noChangeArrowheads="1"/>
        </xdr:cNvSpPr>
      </xdr:nvSpPr>
      <xdr:spPr bwMode="auto">
        <a:xfrm>
          <a:off x="1924050" y="1047750"/>
          <a:ext cx="8572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view="pageBreakPreview" zoomScale="130" zoomScaleSheetLayoutView="130" workbookViewId="0">
      <selection activeCell="D8" sqref="D8"/>
    </sheetView>
  </sheetViews>
  <sheetFormatPr defaultColWidth="8.875" defaultRowHeight="15.75" x14ac:dyDescent="0.25"/>
  <cols>
    <col min="1" max="1" width="8.875" customWidth="1"/>
    <col min="2" max="2" width="19" customWidth="1"/>
    <col min="3" max="3" width="57.375" customWidth="1"/>
    <col min="4" max="4" width="23.375" customWidth="1"/>
    <col min="5" max="5" width="20.125" customWidth="1"/>
  </cols>
  <sheetData>
    <row r="1" spans="1:4" ht="38.25" customHeight="1" x14ac:dyDescent="0.3">
      <c r="A1" s="127" t="s">
        <v>47</v>
      </c>
      <c r="B1" s="127"/>
      <c r="C1" s="8" t="s">
        <v>48</v>
      </c>
    </row>
    <row r="2" spans="1:4" ht="48.75" customHeight="1" x14ac:dyDescent="0.25">
      <c r="A2" s="128" t="s">
        <v>55</v>
      </c>
      <c r="B2" s="128"/>
      <c r="C2" s="7" t="s">
        <v>95</v>
      </c>
    </row>
    <row r="3" spans="1:4" x14ac:dyDescent="0.25">
      <c r="A3" s="130" t="s">
        <v>51</v>
      </c>
      <c r="B3" s="5" t="s">
        <v>53</v>
      </c>
      <c r="C3" s="6" t="s">
        <v>93</v>
      </c>
    </row>
    <row r="4" spans="1:4" x14ac:dyDescent="0.25">
      <c r="A4" s="130"/>
      <c r="B4" s="5" t="s">
        <v>52</v>
      </c>
      <c r="C4" s="6" t="s">
        <v>195</v>
      </c>
    </row>
    <row r="5" spans="1:4" x14ac:dyDescent="0.25">
      <c r="A5" s="130"/>
      <c r="B5" s="5" t="s">
        <v>50</v>
      </c>
      <c r="C5" s="6" t="s">
        <v>96</v>
      </c>
    </row>
    <row r="6" spans="1:4" x14ac:dyDescent="0.25">
      <c r="A6" s="131" t="s">
        <v>49</v>
      </c>
      <c r="B6" s="5" t="s">
        <v>54</v>
      </c>
      <c r="C6" s="6" t="s">
        <v>124</v>
      </c>
    </row>
    <row r="7" spans="1:4" x14ac:dyDescent="0.25">
      <c r="A7" s="131"/>
      <c r="B7" s="5" t="s">
        <v>52</v>
      </c>
      <c r="C7" s="6" t="str">
        <f>C4</f>
        <v>Quảng Ngãi, ngày 02 tháng 06 năm 2026</v>
      </c>
      <c r="D7" s="96" t="s">
        <v>129</v>
      </c>
    </row>
    <row r="8" spans="1:4" ht="52.5" customHeight="1" x14ac:dyDescent="0.25">
      <c r="A8" s="129" t="s">
        <v>81</v>
      </c>
      <c r="B8" s="129"/>
      <c r="C8" s="129"/>
    </row>
  </sheetData>
  <mergeCells count="5">
    <mergeCell ref="A1:B1"/>
    <mergeCell ref="A2:B2"/>
    <mergeCell ref="A8:C8"/>
    <mergeCell ref="A3:A5"/>
    <mergeCell ref="A6:A7"/>
  </mergeCells>
  <phoneticPr fontId="8" type="noConversion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K93"/>
  <sheetViews>
    <sheetView view="pageBreakPreview" zoomScale="85" zoomScaleSheetLayoutView="85" workbookViewId="0">
      <selection activeCell="H9" sqref="H9"/>
    </sheetView>
  </sheetViews>
  <sheetFormatPr defaultColWidth="9" defaultRowHeight="15.75" x14ac:dyDescent="0.25"/>
  <cols>
    <col min="1" max="1" width="4.125" style="16" customWidth="1"/>
    <col min="2" max="2" width="23.875" style="16" customWidth="1"/>
    <col min="3" max="3" width="8.125" style="16" customWidth="1"/>
    <col min="4" max="4" width="11.375" style="16" customWidth="1"/>
    <col min="5" max="8" width="8.125" style="16" customWidth="1"/>
    <col min="9" max="10" width="8.125" style="69" customWidth="1"/>
    <col min="11" max="12" width="8.125" style="16" customWidth="1"/>
    <col min="13" max="14" width="8.125" style="19" customWidth="1"/>
    <col min="15" max="15" width="8.75" style="19" customWidth="1"/>
    <col min="16" max="18" width="8.125" style="19" customWidth="1"/>
    <col min="19" max="19" width="9.5" style="71" customWidth="1"/>
    <col min="20" max="20" width="8.375" style="19" customWidth="1"/>
    <col min="21" max="21" width="9" style="16"/>
    <col min="22" max="22" width="12" style="16" customWidth="1"/>
    <col min="23" max="23" width="11.625" style="16" customWidth="1"/>
    <col min="24" max="26" width="9" style="16"/>
    <col min="27" max="29" width="9" style="83"/>
    <col min="30" max="37" width="9" style="79"/>
    <col min="38" max="16384" width="9" style="16"/>
  </cols>
  <sheetData>
    <row r="1" spans="1:37" ht="65.25" customHeight="1" x14ac:dyDescent="0.25">
      <c r="A1" s="158" t="s">
        <v>60</v>
      </c>
      <c r="B1" s="158"/>
      <c r="C1" s="158"/>
      <c r="D1" s="158"/>
      <c r="E1" s="132" t="str">
        <f>"KẾT QUẢ THI HÀNH ÁN DÂN SỰ TÍNH BẰNG VIỆC CHIA THEO
 CƠ QUAN THI HÀNH ÁN DÂN SỰ VÀ CHẤP HÀNH VIÊN"&amp;CHAR(10)&amp;TT!D7</f>
        <v>KẾT QUẢ THI HÀNH ÁN DÂN SỰ TÍNH BẰNG VIỆC CHIA THEO
 CƠ QUAN THI HÀNH ÁN DÂN SỰ VÀ CHẤP HÀNH VIÊN
08 tháng năm 2026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3" t="str">
        <f>TT!C2</f>
        <v>Đơn vị, người báo cáo: THADS tỉnh Quảng Ngãi
Đơn vị nhận báo cáo: Cục Quản lý THADS</v>
      </c>
      <c r="Q1" s="133"/>
      <c r="R1" s="133"/>
      <c r="S1" s="133"/>
      <c r="T1" s="133"/>
    </row>
    <row r="2" spans="1:37" ht="17.25" customHeight="1" x14ac:dyDescent="0.25">
      <c r="B2" s="17"/>
      <c r="C2" s="20"/>
      <c r="D2" s="20"/>
      <c r="E2" s="20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134" t="s">
        <v>57</v>
      </c>
      <c r="R2" s="134"/>
      <c r="S2" s="134"/>
      <c r="T2" s="134"/>
      <c r="U2" s="144" t="s">
        <v>82</v>
      </c>
      <c r="V2" s="144"/>
      <c r="W2" s="144"/>
      <c r="X2" s="144"/>
      <c r="Y2" s="144"/>
      <c r="Z2" s="144"/>
    </row>
    <row r="3" spans="1:37" s="28" customFormat="1" ht="15.75" customHeight="1" x14ac:dyDescent="0.25">
      <c r="A3" s="162" t="s">
        <v>41</v>
      </c>
      <c r="B3" s="162" t="s">
        <v>42</v>
      </c>
      <c r="C3" s="146" t="s">
        <v>40</v>
      </c>
      <c r="D3" s="146" t="s">
        <v>4</v>
      </c>
      <c r="E3" s="146"/>
      <c r="F3" s="146" t="s">
        <v>63</v>
      </c>
      <c r="G3" s="146" t="s">
        <v>56</v>
      </c>
      <c r="H3" s="146" t="s">
        <v>23</v>
      </c>
      <c r="I3" s="165" t="s">
        <v>4</v>
      </c>
      <c r="J3" s="166"/>
      <c r="K3" s="166"/>
      <c r="L3" s="166"/>
      <c r="M3" s="166"/>
      <c r="N3" s="166"/>
      <c r="O3" s="166"/>
      <c r="P3" s="166"/>
      <c r="Q3" s="166"/>
      <c r="R3" s="167"/>
      <c r="S3" s="135" t="s">
        <v>128</v>
      </c>
      <c r="T3" s="138" t="s">
        <v>44</v>
      </c>
      <c r="U3" s="145" t="s">
        <v>84</v>
      </c>
      <c r="V3" s="145" t="s">
        <v>85</v>
      </c>
      <c r="W3" s="145" t="s">
        <v>86</v>
      </c>
      <c r="X3" s="145" t="s">
        <v>87</v>
      </c>
      <c r="Y3" s="145" t="s">
        <v>88</v>
      </c>
      <c r="Z3" s="145" t="s">
        <v>89</v>
      </c>
      <c r="AA3" s="84"/>
      <c r="AB3" s="84"/>
      <c r="AC3" s="84"/>
      <c r="AD3" s="80"/>
      <c r="AE3" s="80"/>
      <c r="AF3" s="80"/>
      <c r="AG3" s="80"/>
      <c r="AH3" s="80"/>
      <c r="AI3" s="80"/>
      <c r="AJ3" s="80"/>
      <c r="AK3" s="80"/>
    </row>
    <row r="4" spans="1:37" s="28" customFormat="1" ht="15.75" customHeight="1" x14ac:dyDescent="0.25">
      <c r="A4" s="163"/>
      <c r="B4" s="163"/>
      <c r="C4" s="146"/>
      <c r="D4" s="146" t="s">
        <v>125</v>
      </c>
      <c r="E4" s="161" t="s">
        <v>28</v>
      </c>
      <c r="F4" s="146"/>
      <c r="G4" s="146"/>
      <c r="H4" s="146"/>
      <c r="I4" s="146" t="s">
        <v>27</v>
      </c>
      <c r="J4" s="141" t="s">
        <v>4</v>
      </c>
      <c r="K4" s="142"/>
      <c r="L4" s="142"/>
      <c r="M4" s="142"/>
      <c r="N4" s="143"/>
      <c r="O4" s="146" t="s">
        <v>126</v>
      </c>
      <c r="P4" s="148" t="s">
        <v>127</v>
      </c>
      <c r="Q4" s="140" t="s">
        <v>67</v>
      </c>
      <c r="R4" s="140" t="s">
        <v>26</v>
      </c>
      <c r="S4" s="136"/>
      <c r="T4" s="147"/>
      <c r="U4" s="145"/>
      <c r="V4" s="145"/>
      <c r="W4" s="145"/>
      <c r="X4" s="145"/>
      <c r="Y4" s="145"/>
      <c r="Z4" s="145"/>
      <c r="AA4" s="84"/>
      <c r="AB4" s="84"/>
      <c r="AC4" s="84"/>
      <c r="AD4" s="80"/>
      <c r="AE4" s="80"/>
      <c r="AF4" s="80"/>
      <c r="AG4" s="80"/>
      <c r="AH4" s="80"/>
      <c r="AI4" s="80"/>
      <c r="AJ4" s="80"/>
      <c r="AK4" s="80"/>
    </row>
    <row r="5" spans="1:37" s="28" customFormat="1" ht="15.75" customHeight="1" x14ac:dyDescent="0.25">
      <c r="A5" s="163"/>
      <c r="B5" s="163"/>
      <c r="C5" s="146"/>
      <c r="D5" s="146"/>
      <c r="E5" s="161"/>
      <c r="F5" s="146"/>
      <c r="G5" s="146"/>
      <c r="H5" s="146"/>
      <c r="I5" s="146"/>
      <c r="J5" s="146" t="s">
        <v>31</v>
      </c>
      <c r="K5" s="141" t="s">
        <v>4</v>
      </c>
      <c r="L5" s="143"/>
      <c r="M5" s="146" t="s">
        <v>25</v>
      </c>
      <c r="N5" s="138" t="s">
        <v>71</v>
      </c>
      <c r="O5" s="146"/>
      <c r="P5" s="149"/>
      <c r="Q5" s="140"/>
      <c r="R5" s="140"/>
      <c r="S5" s="136"/>
      <c r="T5" s="147"/>
      <c r="U5" s="145"/>
      <c r="V5" s="145"/>
      <c r="W5" s="145"/>
      <c r="X5" s="145"/>
      <c r="Y5" s="145"/>
      <c r="Z5" s="145"/>
      <c r="AA5" s="84"/>
      <c r="AB5" s="84"/>
      <c r="AC5" s="84"/>
      <c r="AD5" s="80"/>
      <c r="AE5" s="80"/>
      <c r="AF5" s="80"/>
      <c r="AG5" s="80"/>
      <c r="AH5" s="80"/>
      <c r="AI5" s="80"/>
      <c r="AJ5" s="80"/>
      <c r="AK5" s="80"/>
    </row>
    <row r="6" spans="1:37" s="28" customFormat="1" ht="15.75" customHeight="1" x14ac:dyDescent="0.25">
      <c r="A6" s="163"/>
      <c r="B6" s="163"/>
      <c r="C6" s="146"/>
      <c r="D6" s="146"/>
      <c r="E6" s="161"/>
      <c r="F6" s="146"/>
      <c r="G6" s="146"/>
      <c r="H6" s="146"/>
      <c r="I6" s="146"/>
      <c r="J6" s="146"/>
      <c r="K6" s="138" t="s">
        <v>24</v>
      </c>
      <c r="L6" s="138" t="s">
        <v>65</v>
      </c>
      <c r="M6" s="146"/>
      <c r="N6" s="147"/>
      <c r="O6" s="146"/>
      <c r="P6" s="149"/>
      <c r="Q6" s="140"/>
      <c r="R6" s="140"/>
      <c r="S6" s="136"/>
      <c r="T6" s="147"/>
      <c r="U6" s="145"/>
      <c r="V6" s="145"/>
      <c r="W6" s="145"/>
      <c r="X6" s="145"/>
      <c r="Y6" s="145"/>
      <c r="Z6" s="145"/>
      <c r="AA6" s="84"/>
      <c r="AB6" s="84"/>
      <c r="AC6" s="84"/>
      <c r="AD6" s="80"/>
      <c r="AE6" s="80"/>
      <c r="AF6" s="80"/>
      <c r="AG6" s="80"/>
      <c r="AH6" s="80"/>
      <c r="AI6" s="80"/>
      <c r="AJ6" s="80"/>
      <c r="AK6" s="80"/>
    </row>
    <row r="7" spans="1:37" s="28" customFormat="1" ht="67.5" customHeight="1" x14ac:dyDescent="0.25">
      <c r="A7" s="164"/>
      <c r="B7" s="164"/>
      <c r="C7" s="146"/>
      <c r="D7" s="146"/>
      <c r="E7" s="161"/>
      <c r="F7" s="146"/>
      <c r="G7" s="146"/>
      <c r="H7" s="146"/>
      <c r="I7" s="146"/>
      <c r="J7" s="146"/>
      <c r="K7" s="139"/>
      <c r="L7" s="139"/>
      <c r="M7" s="146"/>
      <c r="N7" s="139"/>
      <c r="O7" s="146"/>
      <c r="P7" s="150"/>
      <c r="Q7" s="140"/>
      <c r="R7" s="140"/>
      <c r="S7" s="137"/>
      <c r="T7" s="147"/>
      <c r="U7" s="145"/>
      <c r="V7" s="145"/>
      <c r="W7" s="145"/>
      <c r="X7" s="145"/>
      <c r="Y7" s="145"/>
      <c r="Z7" s="145"/>
      <c r="AA7" s="84"/>
      <c r="AB7" s="84"/>
      <c r="AC7" s="84"/>
      <c r="AD7" s="80"/>
      <c r="AE7" s="80"/>
      <c r="AF7" s="80"/>
      <c r="AG7" s="80"/>
      <c r="AH7" s="80"/>
      <c r="AI7" s="80"/>
      <c r="AJ7" s="80"/>
      <c r="AK7" s="80"/>
    </row>
    <row r="8" spans="1:37" ht="14.25" customHeight="1" x14ac:dyDescent="0.25">
      <c r="A8" s="159" t="s">
        <v>3</v>
      </c>
      <c r="B8" s="160"/>
      <c r="C8" s="73" t="s">
        <v>7</v>
      </c>
      <c r="D8" s="73" t="s">
        <v>8</v>
      </c>
      <c r="E8" s="14" t="s">
        <v>9</v>
      </c>
      <c r="F8" s="73" t="s">
        <v>10</v>
      </c>
      <c r="G8" s="73" t="s">
        <v>11</v>
      </c>
      <c r="H8" s="73" t="s">
        <v>12</v>
      </c>
      <c r="I8" s="73" t="s">
        <v>13</v>
      </c>
      <c r="J8" s="73" t="s">
        <v>14</v>
      </c>
      <c r="K8" s="73" t="s">
        <v>15</v>
      </c>
      <c r="L8" s="73" t="s">
        <v>16</v>
      </c>
      <c r="M8" s="73" t="s">
        <v>17</v>
      </c>
      <c r="N8" s="73" t="s">
        <v>33</v>
      </c>
      <c r="O8" s="73" t="s">
        <v>32</v>
      </c>
      <c r="P8" s="73" t="s">
        <v>34</v>
      </c>
      <c r="Q8" s="73" t="s">
        <v>35</v>
      </c>
      <c r="R8" s="73" t="s">
        <v>36</v>
      </c>
      <c r="S8" s="73" t="s">
        <v>37</v>
      </c>
      <c r="T8" s="73" t="s">
        <v>38</v>
      </c>
      <c r="U8" s="14"/>
      <c r="V8" s="15"/>
      <c r="W8" s="15"/>
      <c r="X8" s="15"/>
      <c r="Y8" s="15"/>
      <c r="Z8" s="15"/>
    </row>
    <row r="9" spans="1:37" s="15" customFormat="1" ht="24" customHeight="1" x14ac:dyDescent="0.25">
      <c r="A9" s="97"/>
      <c r="B9" s="98" t="s">
        <v>5</v>
      </c>
      <c r="C9" s="99">
        <v>11468</v>
      </c>
      <c r="D9" s="99">
        <v>4988</v>
      </c>
      <c r="E9" s="99">
        <v>6480</v>
      </c>
      <c r="F9" s="99">
        <v>26</v>
      </c>
      <c r="G9" s="99">
        <v>14</v>
      </c>
      <c r="H9" s="99">
        <v>11428</v>
      </c>
      <c r="I9" s="99">
        <v>8312</v>
      </c>
      <c r="J9" s="99">
        <v>5287</v>
      </c>
      <c r="K9" s="99">
        <v>5246</v>
      </c>
      <c r="L9" s="99">
        <v>41</v>
      </c>
      <c r="M9" s="99">
        <v>3016</v>
      </c>
      <c r="N9" s="99">
        <v>9</v>
      </c>
      <c r="O9" s="99">
        <v>2996</v>
      </c>
      <c r="P9" s="99">
        <v>61</v>
      </c>
      <c r="Q9" s="99">
        <v>6</v>
      </c>
      <c r="R9" s="99">
        <v>53</v>
      </c>
      <c r="S9" s="99">
        <v>6141</v>
      </c>
      <c r="T9" s="100">
        <f>J9/I9</f>
        <v>0.63606833493743986</v>
      </c>
      <c r="U9" s="50">
        <f>C9-D9-E9</f>
        <v>0</v>
      </c>
      <c r="V9" s="50">
        <f>C9-F9-G9-H9</f>
        <v>0</v>
      </c>
      <c r="W9" s="50">
        <f>H9-I9-O9-P9-Q9-R9</f>
        <v>0</v>
      </c>
      <c r="X9" s="50">
        <f>I9-J9-M9-N9</f>
        <v>0</v>
      </c>
      <c r="Y9" s="50">
        <f>J9-K9-L9</f>
        <v>0</v>
      </c>
      <c r="Z9" s="50">
        <f>S9-M9-N9-O9-P9-Q9-R9</f>
        <v>0</v>
      </c>
      <c r="AA9" s="104"/>
      <c r="AB9" s="85"/>
      <c r="AC9" s="85"/>
      <c r="AD9" s="81"/>
      <c r="AE9" s="81"/>
      <c r="AF9" s="81"/>
      <c r="AG9" s="81"/>
      <c r="AH9" s="81"/>
      <c r="AI9" s="81"/>
      <c r="AJ9" s="81"/>
      <c r="AK9" s="81"/>
    </row>
    <row r="10" spans="1:37" s="15" customFormat="1" ht="24" customHeight="1" x14ac:dyDescent="0.25">
      <c r="A10" s="93" t="s">
        <v>0</v>
      </c>
      <c r="B10" s="94" t="s">
        <v>109</v>
      </c>
      <c r="C10" s="92">
        <v>542</v>
      </c>
      <c r="D10" s="92">
        <v>262</v>
      </c>
      <c r="E10" s="92">
        <v>280</v>
      </c>
      <c r="F10" s="92">
        <v>0</v>
      </c>
      <c r="G10" s="92">
        <v>2</v>
      </c>
      <c r="H10" s="92">
        <v>540</v>
      </c>
      <c r="I10" s="92">
        <v>379</v>
      </c>
      <c r="J10" s="92">
        <v>212</v>
      </c>
      <c r="K10" s="92">
        <v>212</v>
      </c>
      <c r="L10" s="92">
        <v>0</v>
      </c>
      <c r="M10" s="92">
        <v>167</v>
      </c>
      <c r="N10" s="92">
        <v>0</v>
      </c>
      <c r="O10" s="92">
        <v>142</v>
      </c>
      <c r="P10" s="92">
        <v>12</v>
      </c>
      <c r="Q10" s="92">
        <v>3</v>
      </c>
      <c r="R10" s="92">
        <v>4</v>
      </c>
      <c r="S10" s="92">
        <v>328</v>
      </c>
      <c r="T10" s="95">
        <f t="shared" ref="T10:T84" si="0">J10/I10</f>
        <v>0.55936675461741425</v>
      </c>
      <c r="U10" s="50">
        <f t="shared" ref="U10:U25" si="1">C10-D10-E10</f>
        <v>0</v>
      </c>
      <c r="V10" s="50">
        <f t="shared" ref="V10:V25" si="2">C10-F10-G10-H10</f>
        <v>0</v>
      </c>
      <c r="W10" s="50">
        <f t="shared" ref="W10:W25" si="3">H10-I10-O10-P10-Q10-R10</f>
        <v>0</v>
      </c>
      <c r="X10" s="50">
        <f t="shared" ref="X10:X25" si="4">I10-J10-M10-N10</f>
        <v>0</v>
      </c>
      <c r="Y10" s="50">
        <f t="shared" ref="Y10:Y25" si="5">J10-K10-L10</f>
        <v>0</v>
      </c>
      <c r="Z10" s="50">
        <f t="shared" ref="Z10:Z25" si="6">S10-M10-N10-O10-P10-Q10-R10</f>
        <v>0</v>
      </c>
      <c r="AA10" s="85"/>
      <c r="AB10" s="85"/>
      <c r="AC10" s="85"/>
      <c r="AD10" s="81"/>
      <c r="AE10" s="81"/>
      <c r="AF10" s="81"/>
      <c r="AG10" s="81"/>
      <c r="AH10" s="81"/>
      <c r="AI10" s="81"/>
      <c r="AJ10" s="81"/>
      <c r="AK10" s="81"/>
    </row>
    <row r="11" spans="1:37" s="15" customFormat="1" ht="24" customHeight="1" x14ac:dyDescent="0.25">
      <c r="A11" s="29" t="s">
        <v>7</v>
      </c>
      <c r="B11" s="106" t="s">
        <v>93</v>
      </c>
      <c r="C11" s="92">
        <v>1</v>
      </c>
      <c r="D11" s="30">
        <v>0</v>
      </c>
      <c r="E11" s="30">
        <v>1</v>
      </c>
      <c r="F11" s="30">
        <v>0</v>
      </c>
      <c r="G11" s="30">
        <v>0</v>
      </c>
      <c r="H11" s="92">
        <v>1</v>
      </c>
      <c r="I11" s="92">
        <v>1</v>
      </c>
      <c r="J11" s="92">
        <v>1</v>
      </c>
      <c r="K11" s="10">
        <v>1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92">
        <v>0</v>
      </c>
      <c r="T11" s="95">
        <f t="shared" si="0"/>
        <v>1</v>
      </c>
      <c r="U11" s="50">
        <f t="shared" si="1"/>
        <v>0</v>
      </c>
      <c r="V11" s="50">
        <f t="shared" si="2"/>
        <v>0</v>
      </c>
      <c r="W11" s="50">
        <f t="shared" si="3"/>
        <v>0</v>
      </c>
      <c r="X11" s="50">
        <f t="shared" si="4"/>
        <v>0</v>
      </c>
      <c r="Y11" s="50">
        <f t="shared" si="5"/>
        <v>0</v>
      </c>
      <c r="Z11" s="50">
        <f t="shared" si="6"/>
        <v>0</v>
      </c>
      <c r="AA11" s="85"/>
      <c r="AB11" s="85"/>
      <c r="AC11" s="85"/>
      <c r="AD11" s="81"/>
      <c r="AE11" s="81"/>
      <c r="AF11" s="81"/>
      <c r="AG11" s="81"/>
      <c r="AH11" s="81"/>
      <c r="AI11" s="81"/>
      <c r="AJ11" s="81"/>
      <c r="AK11" s="81"/>
    </row>
    <row r="12" spans="1:37" s="15" customFormat="1" ht="24" customHeight="1" x14ac:dyDescent="0.25">
      <c r="A12" s="29" t="s">
        <v>8</v>
      </c>
      <c r="B12" s="106" t="s">
        <v>130</v>
      </c>
      <c r="C12" s="92">
        <v>1</v>
      </c>
      <c r="D12" s="30">
        <v>0</v>
      </c>
      <c r="E12" s="30">
        <v>1</v>
      </c>
      <c r="F12" s="30">
        <v>0</v>
      </c>
      <c r="G12" s="30">
        <v>0</v>
      </c>
      <c r="H12" s="92">
        <v>1</v>
      </c>
      <c r="I12" s="92">
        <v>1</v>
      </c>
      <c r="J12" s="92">
        <v>1</v>
      </c>
      <c r="K12" s="10">
        <v>1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92">
        <v>0</v>
      </c>
      <c r="T12" s="95">
        <f t="shared" si="0"/>
        <v>1</v>
      </c>
      <c r="U12" s="50">
        <f t="shared" ref="U12:U14" si="7">C12-D12-E12</f>
        <v>0</v>
      </c>
      <c r="V12" s="50">
        <f t="shared" ref="V12:V14" si="8">C12-F12-G12-H12</f>
        <v>0</v>
      </c>
      <c r="W12" s="50">
        <f t="shared" ref="W12:W14" si="9">H12-I12-O12-P12-Q12-R12</f>
        <v>0</v>
      </c>
      <c r="X12" s="50">
        <f t="shared" ref="X12:X14" si="10">I12-J12-M12-N12</f>
        <v>0</v>
      </c>
      <c r="Y12" s="50">
        <f t="shared" ref="Y12:Y14" si="11">J12-K12-L12</f>
        <v>0</v>
      </c>
      <c r="Z12" s="50">
        <f t="shared" ref="Z12:Z14" si="12">S12-M12-N12-O12-P12-Q12-R12</f>
        <v>0</v>
      </c>
      <c r="AA12" s="85"/>
      <c r="AB12" s="85"/>
      <c r="AC12" s="85"/>
      <c r="AD12" s="81"/>
      <c r="AE12" s="81"/>
      <c r="AF12" s="81"/>
      <c r="AG12" s="81"/>
      <c r="AH12" s="81"/>
      <c r="AI12" s="81"/>
      <c r="AJ12" s="81"/>
      <c r="AK12" s="81"/>
    </row>
    <row r="13" spans="1:37" s="15" customFormat="1" ht="24" customHeight="1" x14ac:dyDescent="0.25">
      <c r="A13" s="29" t="s">
        <v>9</v>
      </c>
      <c r="B13" s="106" t="s">
        <v>131</v>
      </c>
      <c r="C13" s="92">
        <v>0</v>
      </c>
      <c r="D13" s="30">
        <v>0</v>
      </c>
      <c r="E13" s="30">
        <v>0</v>
      </c>
      <c r="F13" s="30">
        <v>0</v>
      </c>
      <c r="G13" s="30">
        <v>0</v>
      </c>
      <c r="H13" s="92">
        <v>0</v>
      </c>
      <c r="I13" s="92">
        <v>0</v>
      </c>
      <c r="J13" s="92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92">
        <v>0</v>
      </c>
      <c r="T13" s="95" t="e">
        <f t="shared" si="0"/>
        <v>#DIV/0!</v>
      </c>
      <c r="U13" s="50">
        <f t="shared" si="7"/>
        <v>0</v>
      </c>
      <c r="V13" s="50">
        <f t="shared" si="8"/>
        <v>0</v>
      </c>
      <c r="W13" s="50">
        <f t="shared" si="9"/>
        <v>0</v>
      </c>
      <c r="X13" s="50">
        <f t="shared" si="10"/>
        <v>0</v>
      </c>
      <c r="Y13" s="50">
        <f t="shared" si="11"/>
        <v>0</v>
      </c>
      <c r="Z13" s="50">
        <f t="shared" si="12"/>
        <v>0</v>
      </c>
      <c r="AA13" s="85"/>
      <c r="AB13" s="85"/>
      <c r="AC13" s="85"/>
      <c r="AD13" s="81"/>
      <c r="AE13" s="81"/>
      <c r="AF13" s="81"/>
      <c r="AG13" s="81"/>
      <c r="AH13" s="81"/>
      <c r="AI13" s="81"/>
      <c r="AJ13" s="81"/>
      <c r="AK13" s="81"/>
    </row>
    <row r="14" spans="1:37" s="15" customFormat="1" ht="24" customHeight="1" x14ac:dyDescent="0.25">
      <c r="A14" s="29" t="s">
        <v>10</v>
      </c>
      <c r="B14" s="106" t="s">
        <v>132</v>
      </c>
      <c r="C14" s="92">
        <v>0</v>
      </c>
      <c r="D14" s="30">
        <v>0</v>
      </c>
      <c r="E14" s="30">
        <v>0</v>
      </c>
      <c r="F14" s="30">
        <v>0</v>
      </c>
      <c r="G14" s="30">
        <v>0</v>
      </c>
      <c r="H14" s="92">
        <v>0</v>
      </c>
      <c r="I14" s="92">
        <v>0</v>
      </c>
      <c r="J14" s="92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92">
        <v>0</v>
      </c>
      <c r="T14" s="95" t="e">
        <f t="shared" si="0"/>
        <v>#DIV/0!</v>
      </c>
      <c r="U14" s="50">
        <f t="shared" si="7"/>
        <v>0</v>
      </c>
      <c r="V14" s="50">
        <f t="shared" si="8"/>
        <v>0</v>
      </c>
      <c r="W14" s="50">
        <f t="shared" si="9"/>
        <v>0</v>
      </c>
      <c r="X14" s="50">
        <f t="shared" si="10"/>
        <v>0</v>
      </c>
      <c r="Y14" s="50">
        <f t="shared" si="11"/>
        <v>0</v>
      </c>
      <c r="Z14" s="50">
        <f t="shared" si="12"/>
        <v>0</v>
      </c>
      <c r="AA14" s="85"/>
      <c r="AB14" s="85"/>
      <c r="AC14" s="85"/>
      <c r="AD14" s="81"/>
      <c r="AE14" s="81"/>
      <c r="AF14" s="81"/>
      <c r="AG14" s="81"/>
      <c r="AH14" s="81"/>
      <c r="AI14" s="81"/>
      <c r="AJ14" s="81"/>
      <c r="AK14" s="81"/>
    </row>
    <row r="15" spans="1:37" s="15" customFormat="1" ht="24" customHeight="1" x14ac:dyDescent="0.25">
      <c r="A15" s="29" t="s">
        <v>11</v>
      </c>
      <c r="B15" s="106" t="s">
        <v>133</v>
      </c>
      <c r="C15" s="92">
        <v>84</v>
      </c>
      <c r="D15" s="30">
        <v>34</v>
      </c>
      <c r="E15" s="30">
        <v>50</v>
      </c>
      <c r="F15" s="30">
        <v>0</v>
      </c>
      <c r="G15" s="30">
        <v>0</v>
      </c>
      <c r="H15" s="92">
        <v>84</v>
      </c>
      <c r="I15" s="92">
        <v>57</v>
      </c>
      <c r="J15" s="92">
        <v>28</v>
      </c>
      <c r="K15" s="10">
        <v>28</v>
      </c>
      <c r="L15" s="10">
        <v>0</v>
      </c>
      <c r="M15" s="10">
        <v>29</v>
      </c>
      <c r="N15" s="10">
        <v>0</v>
      </c>
      <c r="O15" s="10">
        <v>19</v>
      </c>
      <c r="P15" s="10">
        <v>6</v>
      </c>
      <c r="Q15" s="10">
        <v>2</v>
      </c>
      <c r="R15" s="10">
        <v>0</v>
      </c>
      <c r="S15" s="92">
        <v>56</v>
      </c>
      <c r="T15" s="95">
        <f t="shared" si="0"/>
        <v>0.49122807017543857</v>
      </c>
      <c r="U15" s="50">
        <f t="shared" ref="U15:U18" si="13">C15-D15-E15</f>
        <v>0</v>
      </c>
      <c r="V15" s="50">
        <f t="shared" ref="V15:V21" si="14">C15-F15-G15-H15</f>
        <v>0</v>
      </c>
      <c r="W15" s="50">
        <f t="shared" ref="W15:W21" si="15">H15-I15-O15-P15-Q15-R15</f>
        <v>0</v>
      </c>
      <c r="X15" s="50">
        <f t="shared" ref="X15:X21" si="16">I15-J15-M15-N15</f>
        <v>0</v>
      </c>
      <c r="Y15" s="50">
        <f t="shared" ref="Y15:Y21" si="17">J15-K15-L15</f>
        <v>0</v>
      </c>
      <c r="Z15" s="50">
        <f t="shared" ref="Z15:Z21" si="18">S15-M15-N15-O15-P15-Q15-R15</f>
        <v>0</v>
      </c>
      <c r="AA15" s="85"/>
      <c r="AB15" s="85"/>
      <c r="AC15" s="85"/>
      <c r="AD15" s="81"/>
      <c r="AE15" s="81"/>
      <c r="AF15" s="81"/>
      <c r="AG15" s="81"/>
      <c r="AH15" s="81"/>
      <c r="AI15" s="81"/>
      <c r="AJ15" s="81"/>
      <c r="AK15" s="81"/>
    </row>
    <row r="16" spans="1:37" s="15" customFormat="1" ht="24" customHeight="1" x14ac:dyDescent="0.25">
      <c r="A16" s="29" t="s">
        <v>12</v>
      </c>
      <c r="B16" s="106" t="s">
        <v>134</v>
      </c>
      <c r="C16" s="92">
        <v>88</v>
      </c>
      <c r="D16" s="30">
        <v>38</v>
      </c>
      <c r="E16" s="30">
        <v>50</v>
      </c>
      <c r="F16" s="30">
        <v>0</v>
      </c>
      <c r="G16" s="30">
        <v>0</v>
      </c>
      <c r="H16" s="92">
        <v>88</v>
      </c>
      <c r="I16" s="92">
        <v>64</v>
      </c>
      <c r="J16" s="92">
        <v>44</v>
      </c>
      <c r="K16" s="10">
        <v>44</v>
      </c>
      <c r="L16" s="10">
        <v>0</v>
      </c>
      <c r="M16" s="10">
        <v>20</v>
      </c>
      <c r="N16" s="10">
        <v>0</v>
      </c>
      <c r="O16" s="10">
        <v>21</v>
      </c>
      <c r="P16" s="10">
        <v>3</v>
      </c>
      <c r="Q16" s="10">
        <v>0</v>
      </c>
      <c r="R16" s="10">
        <v>0</v>
      </c>
      <c r="S16" s="92">
        <v>44</v>
      </c>
      <c r="T16" s="95">
        <f t="shared" si="0"/>
        <v>0.6875</v>
      </c>
      <c r="U16" s="50">
        <f t="shared" si="13"/>
        <v>0</v>
      </c>
      <c r="V16" s="50">
        <f t="shared" si="14"/>
        <v>0</v>
      </c>
      <c r="W16" s="50">
        <f t="shared" si="15"/>
        <v>0</v>
      </c>
      <c r="X16" s="50">
        <f t="shared" si="16"/>
        <v>0</v>
      </c>
      <c r="Y16" s="50">
        <f t="shared" si="17"/>
        <v>0</v>
      </c>
      <c r="Z16" s="50">
        <f t="shared" si="18"/>
        <v>0</v>
      </c>
      <c r="AA16" s="85"/>
      <c r="AB16" s="85"/>
      <c r="AC16" s="85"/>
      <c r="AD16" s="81"/>
      <c r="AE16" s="81"/>
      <c r="AF16" s="81"/>
      <c r="AG16" s="81"/>
      <c r="AH16" s="81"/>
      <c r="AI16" s="81"/>
      <c r="AJ16" s="81"/>
      <c r="AK16" s="81"/>
    </row>
    <row r="17" spans="1:37" s="15" customFormat="1" ht="24" customHeight="1" x14ac:dyDescent="0.25">
      <c r="A17" s="29" t="s">
        <v>13</v>
      </c>
      <c r="B17" s="106" t="s">
        <v>135</v>
      </c>
      <c r="C17" s="92">
        <v>65</v>
      </c>
      <c r="D17" s="30">
        <v>46</v>
      </c>
      <c r="E17" s="30">
        <v>19</v>
      </c>
      <c r="F17" s="30">
        <v>0</v>
      </c>
      <c r="G17" s="30">
        <v>0</v>
      </c>
      <c r="H17" s="92">
        <v>65</v>
      </c>
      <c r="I17" s="92">
        <v>27</v>
      </c>
      <c r="J17" s="92">
        <v>14</v>
      </c>
      <c r="K17" s="10">
        <v>14</v>
      </c>
      <c r="L17" s="10">
        <v>0</v>
      </c>
      <c r="M17" s="10">
        <v>13</v>
      </c>
      <c r="N17" s="10">
        <v>0</v>
      </c>
      <c r="O17" s="10">
        <v>35</v>
      </c>
      <c r="P17" s="10">
        <v>2</v>
      </c>
      <c r="Q17" s="10">
        <v>1</v>
      </c>
      <c r="R17" s="10">
        <v>0</v>
      </c>
      <c r="S17" s="92">
        <v>51</v>
      </c>
      <c r="T17" s="95">
        <f t="shared" ref="T17" si="19">J17/I17</f>
        <v>0.51851851851851849</v>
      </c>
      <c r="U17" s="50">
        <f t="shared" ref="U17" si="20">C17-D17-E17</f>
        <v>0</v>
      </c>
      <c r="V17" s="50">
        <f t="shared" ref="V17" si="21">C17-F17-G17-H17</f>
        <v>0</v>
      </c>
      <c r="W17" s="50">
        <f t="shared" ref="W17" si="22">H17-I17-O17-P17-Q17-R17</f>
        <v>0</v>
      </c>
      <c r="X17" s="50">
        <f t="shared" ref="X17" si="23">I17-J17-M17-N17</f>
        <v>0</v>
      </c>
      <c r="Y17" s="50">
        <f t="shared" ref="Y17" si="24">J17-K17-L17</f>
        <v>0</v>
      </c>
      <c r="Z17" s="50">
        <f t="shared" ref="Z17" si="25">S17-M17-N17-O17-P17-Q17-R17</f>
        <v>0</v>
      </c>
      <c r="AA17" s="85"/>
      <c r="AB17" s="85"/>
      <c r="AC17" s="85"/>
      <c r="AD17" s="81"/>
      <c r="AE17" s="81"/>
      <c r="AF17" s="81"/>
      <c r="AG17" s="81"/>
      <c r="AH17" s="81"/>
      <c r="AI17" s="81"/>
      <c r="AJ17" s="81"/>
      <c r="AK17" s="81"/>
    </row>
    <row r="18" spans="1:37" s="15" customFormat="1" ht="24" customHeight="1" x14ac:dyDescent="0.25">
      <c r="A18" s="29" t="s">
        <v>14</v>
      </c>
      <c r="B18" s="106" t="s">
        <v>136</v>
      </c>
      <c r="C18" s="92">
        <v>105</v>
      </c>
      <c r="D18" s="30">
        <v>34</v>
      </c>
      <c r="E18" s="30">
        <v>71</v>
      </c>
      <c r="F18" s="30">
        <v>0</v>
      </c>
      <c r="G18" s="30">
        <v>2</v>
      </c>
      <c r="H18" s="92">
        <v>103</v>
      </c>
      <c r="I18" s="92">
        <v>93</v>
      </c>
      <c r="J18" s="92">
        <v>49</v>
      </c>
      <c r="K18" s="10">
        <v>49</v>
      </c>
      <c r="L18" s="10">
        <v>0</v>
      </c>
      <c r="M18" s="10">
        <v>44</v>
      </c>
      <c r="N18" s="10">
        <v>0</v>
      </c>
      <c r="O18" s="10">
        <v>7</v>
      </c>
      <c r="P18" s="10">
        <v>1</v>
      </c>
      <c r="Q18" s="10">
        <v>0</v>
      </c>
      <c r="R18" s="10">
        <v>2</v>
      </c>
      <c r="S18" s="92">
        <v>54</v>
      </c>
      <c r="T18" s="95">
        <f t="shared" si="0"/>
        <v>0.5268817204301075</v>
      </c>
      <c r="U18" s="50">
        <f t="shared" si="13"/>
        <v>0</v>
      </c>
      <c r="V18" s="50">
        <f t="shared" si="14"/>
        <v>0</v>
      </c>
      <c r="W18" s="50">
        <f t="shared" si="15"/>
        <v>0</v>
      </c>
      <c r="X18" s="50">
        <f t="shared" si="16"/>
        <v>0</v>
      </c>
      <c r="Y18" s="50">
        <f t="shared" si="17"/>
        <v>0</v>
      </c>
      <c r="Z18" s="50">
        <f t="shared" si="18"/>
        <v>0</v>
      </c>
      <c r="AA18" s="85"/>
      <c r="AB18" s="85"/>
      <c r="AC18" s="85"/>
      <c r="AD18" s="81"/>
      <c r="AE18" s="81"/>
      <c r="AF18" s="81"/>
      <c r="AG18" s="81"/>
      <c r="AH18" s="81"/>
      <c r="AI18" s="81"/>
      <c r="AJ18" s="81"/>
      <c r="AK18" s="81"/>
    </row>
    <row r="19" spans="1:37" s="15" customFormat="1" ht="24" customHeight="1" x14ac:dyDescent="0.25">
      <c r="A19" s="29" t="s">
        <v>15</v>
      </c>
      <c r="B19" s="106" t="s">
        <v>137</v>
      </c>
      <c r="C19" s="92">
        <v>85</v>
      </c>
      <c r="D19" s="30">
        <v>62</v>
      </c>
      <c r="E19" s="30">
        <v>23</v>
      </c>
      <c r="F19" s="30">
        <v>0</v>
      </c>
      <c r="G19" s="30">
        <v>0</v>
      </c>
      <c r="H19" s="92">
        <v>85</v>
      </c>
      <c r="I19" s="92">
        <v>38</v>
      </c>
      <c r="J19" s="92">
        <v>25</v>
      </c>
      <c r="K19" s="10">
        <v>25</v>
      </c>
      <c r="L19" s="10">
        <v>0</v>
      </c>
      <c r="M19" s="10">
        <v>13</v>
      </c>
      <c r="N19" s="10">
        <v>0</v>
      </c>
      <c r="O19" s="10">
        <v>47</v>
      </c>
      <c r="P19" s="10">
        <v>0</v>
      </c>
      <c r="Q19" s="10">
        <v>0</v>
      </c>
      <c r="R19" s="10">
        <v>0</v>
      </c>
      <c r="S19" s="92">
        <v>60</v>
      </c>
      <c r="T19" s="95">
        <f t="shared" si="0"/>
        <v>0.65789473684210531</v>
      </c>
      <c r="U19" s="50">
        <f>C19-D19-E19</f>
        <v>0</v>
      </c>
      <c r="V19" s="50">
        <f t="shared" si="14"/>
        <v>0</v>
      </c>
      <c r="W19" s="50">
        <f t="shared" si="15"/>
        <v>0</v>
      </c>
      <c r="X19" s="50">
        <f t="shared" si="16"/>
        <v>0</v>
      </c>
      <c r="Y19" s="50">
        <f t="shared" si="17"/>
        <v>0</v>
      </c>
      <c r="Z19" s="50">
        <f t="shared" si="18"/>
        <v>0</v>
      </c>
      <c r="AA19" s="85"/>
      <c r="AB19" s="85"/>
      <c r="AC19" s="85"/>
      <c r="AD19" s="81"/>
      <c r="AE19" s="81"/>
      <c r="AF19" s="81"/>
      <c r="AG19" s="81"/>
      <c r="AH19" s="81"/>
      <c r="AI19" s="81"/>
      <c r="AJ19" s="81"/>
      <c r="AK19" s="81"/>
    </row>
    <row r="20" spans="1:37" s="15" customFormat="1" ht="24" customHeight="1" x14ac:dyDescent="0.25">
      <c r="A20" s="29" t="s">
        <v>16</v>
      </c>
      <c r="B20" s="117" t="s">
        <v>138</v>
      </c>
      <c r="C20" s="92">
        <v>9</v>
      </c>
      <c r="D20" s="30">
        <v>0</v>
      </c>
      <c r="E20" s="30">
        <v>9</v>
      </c>
      <c r="F20" s="30">
        <v>0</v>
      </c>
      <c r="G20" s="30">
        <v>0</v>
      </c>
      <c r="H20" s="92">
        <v>9</v>
      </c>
      <c r="I20" s="92">
        <v>9</v>
      </c>
      <c r="J20" s="92">
        <v>4</v>
      </c>
      <c r="K20" s="10">
        <v>4</v>
      </c>
      <c r="L20" s="10">
        <v>0</v>
      </c>
      <c r="M20" s="10">
        <v>5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92">
        <v>5</v>
      </c>
      <c r="T20" s="95">
        <f t="shared" si="0"/>
        <v>0.44444444444444442</v>
      </c>
      <c r="U20" s="50">
        <f t="shared" ref="U20:U21" si="26">C20-D20-E20</f>
        <v>0</v>
      </c>
      <c r="V20" s="50">
        <f t="shared" si="14"/>
        <v>0</v>
      </c>
      <c r="W20" s="50">
        <f t="shared" si="15"/>
        <v>0</v>
      </c>
      <c r="X20" s="50">
        <f t="shared" si="16"/>
        <v>0</v>
      </c>
      <c r="Y20" s="50">
        <f t="shared" si="17"/>
        <v>0</v>
      </c>
      <c r="Z20" s="50">
        <f t="shared" si="18"/>
        <v>0</v>
      </c>
      <c r="AA20" s="85"/>
      <c r="AB20" s="85"/>
      <c r="AC20" s="85"/>
      <c r="AD20" s="81"/>
      <c r="AE20" s="81"/>
      <c r="AF20" s="81"/>
      <c r="AG20" s="81"/>
      <c r="AH20" s="81"/>
      <c r="AI20" s="81"/>
      <c r="AJ20" s="81"/>
      <c r="AK20" s="81"/>
    </row>
    <row r="21" spans="1:37" s="15" customFormat="1" ht="24" customHeight="1" x14ac:dyDescent="0.25">
      <c r="A21" s="29" t="s">
        <v>17</v>
      </c>
      <c r="B21" s="117" t="s">
        <v>139</v>
      </c>
      <c r="C21" s="92">
        <v>104</v>
      </c>
      <c r="D21" s="30">
        <v>48</v>
      </c>
      <c r="E21" s="30">
        <v>56</v>
      </c>
      <c r="F21" s="30">
        <v>0</v>
      </c>
      <c r="G21" s="30">
        <v>0</v>
      </c>
      <c r="H21" s="92">
        <v>104</v>
      </c>
      <c r="I21" s="92">
        <v>89</v>
      </c>
      <c r="J21" s="92">
        <v>46</v>
      </c>
      <c r="K21" s="10">
        <v>46</v>
      </c>
      <c r="L21" s="10">
        <v>0</v>
      </c>
      <c r="M21" s="10">
        <v>43</v>
      </c>
      <c r="N21" s="10">
        <v>0</v>
      </c>
      <c r="O21" s="10">
        <v>13</v>
      </c>
      <c r="P21" s="10">
        <v>0</v>
      </c>
      <c r="Q21" s="10">
        <v>0</v>
      </c>
      <c r="R21" s="10">
        <v>2</v>
      </c>
      <c r="S21" s="92">
        <v>58</v>
      </c>
      <c r="T21" s="95">
        <f t="shared" si="0"/>
        <v>0.5168539325842697</v>
      </c>
      <c r="U21" s="50">
        <f t="shared" si="26"/>
        <v>0</v>
      </c>
      <c r="V21" s="50">
        <f t="shared" si="14"/>
        <v>0</v>
      </c>
      <c r="W21" s="50">
        <f t="shared" si="15"/>
        <v>0</v>
      </c>
      <c r="X21" s="50">
        <f t="shared" si="16"/>
        <v>0</v>
      </c>
      <c r="Y21" s="50">
        <f t="shared" si="17"/>
        <v>0</v>
      </c>
      <c r="Z21" s="50">
        <f t="shared" si="18"/>
        <v>0</v>
      </c>
      <c r="AA21" s="85"/>
      <c r="AB21" s="85"/>
      <c r="AC21" s="85"/>
      <c r="AD21" s="81"/>
      <c r="AE21" s="81"/>
      <c r="AF21" s="81"/>
      <c r="AG21" s="81"/>
      <c r="AH21" s="81"/>
      <c r="AI21" s="81"/>
      <c r="AJ21" s="81"/>
      <c r="AK21" s="81"/>
    </row>
    <row r="22" spans="1:37" s="15" customFormat="1" ht="24" customHeight="1" x14ac:dyDescent="0.25">
      <c r="A22" s="101" t="s">
        <v>1</v>
      </c>
      <c r="B22" s="102" t="s">
        <v>97</v>
      </c>
      <c r="C22" s="99">
        <v>10926</v>
      </c>
      <c r="D22" s="99">
        <v>4726</v>
      </c>
      <c r="E22" s="99">
        <v>6200</v>
      </c>
      <c r="F22" s="99">
        <v>26</v>
      </c>
      <c r="G22" s="99">
        <v>12</v>
      </c>
      <c r="H22" s="99">
        <v>10888</v>
      </c>
      <c r="I22" s="99">
        <v>7933</v>
      </c>
      <c r="J22" s="99">
        <v>5075</v>
      </c>
      <c r="K22" s="99">
        <v>5034</v>
      </c>
      <c r="L22" s="99">
        <v>41</v>
      </c>
      <c r="M22" s="99">
        <v>2849</v>
      </c>
      <c r="N22" s="99">
        <v>9</v>
      </c>
      <c r="O22" s="99">
        <v>2854</v>
      </c>
      <c r="P22" s="99">
        <v>49</v>
      </c>
      <c r="Q22" s="99">
        <v>3</v>
      </c>
      <c r="R22" s="99">
        <v>49</v>
      </c>
      <c r="S22" s="99">
        <v>5813</v>
      </c>
      <c r="T22" s="100">
        <f t="shared" si="0"/>
        <v>0.63973276188075134</v>
      </c>
      <c r="U22" s="50">
        <f t="shared" si="1"/>
        <v>0</v>
      </c>
      <c r="V22" s="50">
        <f t="shared" si="2"/>
        <v>0</v>
      </c>
      <c r="W22" s="50">
        <f t="shared" si="3"/>
        <v>0</v>
      </c>
      <c r="X22" s="50">
        <f t="shared" si="4"/>
        <v>0</v>
      </c>
      <c r="Y22" s="50">
        <f t="shared" si="5"/>
        <v>0</v>
      </c>
      <c r="Z22" s="50">
        <f t="shared" si="6"/>
        <v>0</v>
      </c>
      <c r="AA22" s="85"/>
      <c r="AB22" s="85"/>
      <c r="AC22" s="85"/>
      <c r="AD22" s="81"/>
      <c r="AE22" s="81"/>
      <c r="AF22" s="81"/>
      <c r="AG22" s="81"/>
      <c r="AH22" s="81"/>
      <c r="AI22" s="81"/>
      <c r="AJ22" s="81"/>
      <c r="AK22" s="81"/>
    </row>
    <row r="23" spans="1:37" s="15" customFormat="1" ht="24" customHeight="1" x14ac:dyDescent="0.25">
      <c r="A23" s="53" t="s">
        <v>7</v>
      </c>
      <c r="B23" s="67" t="s">
        <v>98</v>
      </c>
      <c r="C23" s="92">
        <v>3142</v>
      </c>
      <c r="D23" s="92">
        <v>1545</v>
      </c>
      <c r="E23" s="92">
        <v>1597</v>
      </c>
      <c r="F23" s="92">
        <v>9</v>
      </c>
      <c r="G23" s="92">
        <v>0</v>
      </c>
      <c r="H23" s="92">
        <v>3133</v>
      </c>
      <c r="I23" s="92">
        <v>1964</v>
      </c>
      <c r="J23" s="92">
        <v>1277</v>
      </c>
      <c r="K23" s="92">
        <v>1274</v>
      </c>
      <c r="L23" s="92">
        <v>3</v>
      </c>
      <c r="M23" s="92">
        <v>687</v>
      </c>
      <c r="N23" s="92">
        <v>0</v>
      </c>
      <c r="O23" s="92">
        <v>1165</v>
      </c>
      <c r="P23" s="92">
        <v>3</v>
      </c>
      <c r="Q23" s="92">
        <v>1</v>
      </c>
      <c r="R23" s="92">
        <v>0</v>
      </c>
      <c r="S23" s="92">
        <v>1856</v>
      </c>
      <c r="T23" s="95">
        <f t="shared" si="0"/>
        <v>0.65020366598778001</v>
      </c>
      <c r="U23" s="50">
        <f t="shared" si="1"/>
        <v>0</v>
      </c>
      <c r="V23" s="50">
        <f t="shared" si="2"/>
        <v>0</v>
      </c>
      <c r="W23" s="50">
        <f t="shared" si="3"/>
        <v>0</v>
      </c>
      <c r="X23" s="50">
        <f t="shared" si="4"/>
        <v>0</v>
      </c>
      <c r="Y23" s="50">
        <f t="shared" si="5"/>
        <v>0</v>
      </c>
      <c r="Z23" s="50">
        <f t="shared" si="6"/>
        <v>0</v>
      </c>
      <c r="AA23" s="85"/>
      <c r="AB23" s="85"/>
      <c r="AC23" s="85"/>
      <c r="AD23" s="81"/>
      <c r="AE23" s="81"/>
      <c r="AF23" s="81"/>
      <c r="AG23" s="81"/>
      <c r="AH23" s="81"/>
      <c r="AI23" s="81"/>
      <c r="AJ23" s="81"/>
      <c r="AK23" s="81"/>
    </row>
    <row r="24" spans="1:37" s="15" customFormat="1" ht="24" customHeight="1" x14ac:dyDescent="0.25">
      <c r="A24" s="29" t="s">
        <v>7</v>
      </c>
      <c r="B24" s="106" t="s">
        <v>140</v>
      </c>
      <c r="C24" s="92">
        <v>12</v>
      </c>
      <c r="D24" s="30">
        <v>0</v>
      </c>
      <c r="E24" s="30">
        <v>12</v>
      </c>
      <c r="F24" s="30">
        <v>0</v>
      </c>
      <c r="G24" s="30">
        <v>0</v>
      </c>
      <c r="H24" s="92">
        <v>12</v>
      </c>
      <c r="I24" s="92">
        <v>12</v>
      </c>
      <c r="J24" s="92">
        <v>12</v>
      </c>
      <c r="K24" s="10">
        <v>12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92">
        <v>0</v>
      </c>
      <c r="T24" s="95">
        <f t="shared" si="0"/>
        <v>1</v>
      </c>
      <c r="U24" s="50">
        <f t="shared" si="1"/>
        <v>0</v>
      </c>
      <c r="V24" s="50">
        <f t="shared" si="2"/>
        <v>0</v>
      </c>
      <c r="W24" s="50">
        <f t="shared" si="3"/>
        <v>0</v>
      </c>
      <c r="X24" s="50">
        <f t="shared" si="4"/>
        <v>0</v>
      </c>
      <c r="Y24" s="50">
        <f t="shared" si="5"/>
        <v>0</v>
      </c>
      <c r="Z24" s="50">
        <f t="shared" si="6"/>
        <v>0</v>
      </c>
      <c r="AA24" s="85"/>
      <c r="AB24" s="85"/>
      <c r="AC24" s="85"/>
      <c r="AD24" s="81"/>
      <c r="AE24" s="81"/>
      <c r="AF24" s="81"/>
      <c r="AG24" s="81"/>
      <c r="AH24" s="81"/>
      <c r="AI24" s="81"/>
      <c r="AJ24" s="81"/>
      <c r="AK24" s="81"/>
    </row>
    <row r="25" spans="1:37" s="15" customFormat="1" ht="24" customHeight="1" x14ac:dyDescent="0.25">
      <c r="A25" s="29" t="s">
        <v>8</v>
      </c>
      <c r="B25" s="106" t="s">
        <v>141</v>
      </c>
      <c r="C25" s="92">
        <v>392</v>
      </c>
      <c r="D25" s="30">
        <v>153</v>
      </c>
      <c r="E25" s="30">
        <v>239</v>
      </c>
      <c r="F25" s="30">
        <v>0</v>
      </c>
      <c r="G25" s="30">
        <v>0</v>
      </c>
      <c r="H25" s="92">
        <v>392</v>
      </c>
      <c r="I25" s="92">
        <v>254</v>
      </c>
      <c r="J25" s="92">
        <v>171</v>
      </c>
      <c r="K25" s="10">
        <v>170</v>
      </c>
      <c r="L25" s="10">
        <v>1</v>
      </c>
      <c r="M25" s="10">
        <v>83</v>
      </c>
      <c r="N25" s="10">
        <v>0</v>
      </c>
      <c r="O25" s="10">
        <v>137</v>
      </c>
      <c r="P25" s="10">
        <v>0</v>
      </c>
      <c r="Q25" s="10">
        <v>1</v>
      </c>
      <c r="R25" s="10">
        <v>0</v>
      </c>
      <c r="S25" s="92">
        <v>221</v>
      </c>
      <c r="T25" s="95">
        <f t="shared" si="0"/>
        <v>0.67322834645669294</v>
      </c>
      <c r="U25" s="50">
        <f t="shared" si="1"/>
        <v>0</v>
      </c>
      <c r="V25" s="50">
        <f t="shared" si="2"/>
        <v>0</v>
      </c>
      <c r="W25" s="50">
        <f t="shared" si="3"/>
        <v>0</v>
      </c>
      <c r="X25" s="50">
        <f t="shared" si="4"/>
        <v>0</v>
      </c>
      <c r="Y25" s="50">
        <f t="shared" si="5"/>
        <v>0</v>
      </c>
      <c r="Z25" s="50">
        <f t="shared" si="6"/>
        <v>0</v>
      </c>
      <c r="AA25" s="85"/>
      <c r="AB25" s="85"/>
      <c r="AC25" s="85"/>
      <c r="AD25" s="81"/>
      <c r="AE25" s="81"/>
      <c r="AF25" s="81"/>
      <c r="AG25" s="81"/>
      <c r="AH25" s="81"/>
      <c r="AI25" s="81"/>
      <c r="AJ25" s="81"/>
      <c r="AK25" s="81"/>
    </row>
    <row r="26" spans="1:37" s="15" customFormat="1" ht="24" customHeight="1" x14ac:dyDescent="0.25">
      <c r="A26" s="29" t="s">
        <v>9</v>
      </c>
      <c r="B26" s="106" t="s">
        <v>142</v>
      </c>
      <c r="C26" s="92">
        <v>412</v>
      </c>
      <c r="D26" s="30">
        <v>268</v>
      </c>
      <c r="E26" s="30">
        <v>144</v>
      </c>
      <c r="F26" s="30">
        <v>0</v>
      </c>
      <c r="G26" s="30">
        <v>0</v>
      </c>
      <c r="H26" s="92">
        <v>412</v>
      </c>
      <c r="I26" s="92">
        <v>218</v>
      </c>
      <c r="J26" s="92">
        <v>133</v>
      </c>
      <c r="K26" s="10">
        <v>132</v>
      </c>
      <c r="L26" s="10">
        <v>1</v>
      </c>
      <c r="M26" s="10">
        <v>85</v>
      </c>
      <c r="N26" s="10">
        <v>0</v>
      </c>
      <c r="O26" s="10">
        <v>194</v>
      </c>
      <c r="P26" s="10">
        <v>0</v>
      </c>
      <c r="Q26" s="10">
        <v>0</v>
      </c>
      <c r="R26" s="10">
        <v>0</v>
      </c>
      <c r="S26" s="92">
        <v>279</v>
      </c>
      <c r="T26" s="95">
        <f t="shared" si="0"/>
        <v>0.61009174311926606</v>
      </c>
      <c r="U26" s="50">
        <f>C26-D26-E26</f>
        <v>0</v>
      </c>
      <c r="V26" s="50">
        <f t="shared" ref="V26:V83" si="27">C26-F26-G26-H26</f>
        <v>0</v>
      </c>
      <c r="W26" s="50">
        <f t="shared" ref="W26:W83" si="28">H26-I26-O26-P26-Q26-R26</f>
        <v>0</v>
      </c>
      <c r="X26" s="50">
        <f t="shared" ref="X26:X83" si="29">I26-J26-M26-N26</f>
        <v>0</v>
      </c>
      <c r="Y26" s="50">
        <f t="shared" ref="Y26:Y83" si="30">J26-K26-L26</f>
        <v>0</v>
      </c>
      <c r="Z26" s="50">
        <f t="shared" ref="Z26:Z83" si="31">S26-M26-N26-O26-P26-Q26-R26</f>
        <v>0</v>
      </c>
      <c r="AA26" s="85"/>
      <c r="AB26" s="85"/>
      <c r="AC26" s="85"/>
      <c r="AD26" s="81"/>
      <c r="AE26" s="81"/>
      <c r="AF26" s="81"/>
      <c r="AG26" s="81"/>
      <c r="AH26" s="81"/>
      <c r="AI26" s="81"/>
      <c r="AJ26" s="81"/>
      <c r="AK26" s="81"/>
    </row>
    <row r="27" spans="1:37" s="15" customFormat="1" ht="24" customHeight="1" x14ac:dyDescent="0.25">
      <c r="A27" s="29" t="s">
        <v>10</v>
      </c>
      <c r="B27" s="106" t="s">
        <v>143</v>
      </c>
      <c r="C27" s="92">
        <v>345</v>
      </c>
      <c r="D27" s="30">
        <v>234</v>
      </c>
      <c r="E27" s="30">
        <v>111</v>
      </c>
      <c r="F27" s="30">
        <v>0</v>
      </c>
      <c r="G27" s="30">
        <v>0</v>
      </c>
      <c r="H27" s="92">
        <v>345</v>
      </c>
      <c r="I27" s="92">
        <v>145</v>
      </c>
      <c r="J27" s="92">
        <v>90</v>
      </c>
      <c r="K27" s="10">
        <v>90</v>
      </c>
      <c r="L27" s="10">
        <v>0</v>
      </c>
      <c r="M27" s="10">
        <v>55</v>
      </c>
      <c r="N27" s="10">
        <v>0</v>
      </c>
      <c r="O27" s="10">
        <v>199</v>
      </c>
      <c r="P27" s="10">
        <v>1</v>
      </c>
      <c r="Q27" s="10">
        <v>0</v>
      </c>
      <c r="R27" s="10">
        <v>0</v>
      </c>
      <c r="S27" s="92">
        <v>255</v>
      </c>
      <c r="T27" s="95">
        <f t="shared" si="0"/>
        <v>0.62068965517241381</v>
      </c>
      <c r="U27" s="50">
        <f t="shared" ref="U27:U83" si="32">C27-D27-E27</f>
        <v>0</v>
      </c>
      <c r="V27" s="50">
        <f>C27-F27-G27-H27</f>
        <v>0</v>
      </c>
      <c r="W27" s="50">
        <f t="shared" si="28"/>
        <v>0</v>
      </c>
      <c r="X27" s="50">
        <f t="shared" si="29"/>
        <v>0</v>
      </c>
      <c r="Y27" s="50">
        <f t="shared" si="30"/>
        <v>0</v>
      </c>
      <c r="Z27" s="50">
        <f t="shared" si="31"/>
        <v>0</v>
      </c>
      <c r="AA27" s="85"/>
      <c r="AB27" s="85"/>
      <c r="AC27" s="85"/>
      <c r="AD27" s="81"/>
      <c r="AE27" s="81"/>
      <c r="AF27" s="81"/>
      <c r="AG27" s="81"/>
      <c r="AH27" s="81"/>
      <c r="AI27" s="81"/>
      <c r="AJ27" s="81"/>
      <c r="AK27" s="81"/>
    </row>
    <row r="28" spans="1:37" s="15" customFormat="1" ht="24" customHeight="1" x14ac:dyDescent="0.25">
      <c r="A28" s="29" t="s">
        <v>11</v>
      </c>
      <c r="B28" s="106" t="s">
        <v>144</v>
      </c>
      <c r="C28" s="92">
        <v>381</v>
      </c>
      <c r="D28" s="30">
        <v>235</v>
      </c>
      <c r="E28" s="30">
        <v>146</v>
      </c>
      <c r="F28" s="30">
        <v>0</v>
      </c>
      <c r="G28" s="30">
        <v>0</v>
      </c>
      <c r="H28" s="92">
        <v>381</v>
      </c>
      <c r="I28" s="92">
        <v>213</v>
      </c>
      <c r="J28" s="92">
        <v>128</v>
      </c>
      <c r="K28" s="10">
        <v>127</v>
      </c>
      <c r="L28" s="10">
        <v>1</v>
      </c>
      <c r="M28" s="10">
        <v>85</v>
      </c>
      <c r="N28" s="10">
        <v>0</v>
      </c>
      <c r="O28" s="10">
        <v>168</v>
      </c>
      <c r="P28" s="10">
        <v>0</v>
      </c>
      <c r="Q28" s="10">
        <v>0</v>
      </c>
      <c r="R28" s="10">
        <v>0</v>
      </c>
      <c r="S28" s="92">
        <v>253</v>
      </c>
      <c r="T28" s="95">
        <f t="shared" si="0"/>
        <v>0.60093896713615025</v>
      </c>
      <c r="U28" s="50">
        <f t="shared" si="32"/>
        <v>0</v>
      </c>
      <c r="V28" s="50">
        <f t="shared" si="27"/>
        <v>0</v>
      </c>
      <c r="W28" s="50">
        <f t="shared" si="28"/>
        <v>0</v>
      </c>
      <c r="X28" s="50">
        <f t="shared" si="29"/>
        <v>0</v>
      </c>
      <c r="Y28" s="50">
        <f t="shared" si="30"/>
        <v>0</v>
      </c>
      <c r="Z28" s="50">
        <f t="shared" si="31"/>
        <v>0</v>
      </c>
      <c r="AA28" s="85"/>
      <c r="AB28" s="85"/>
      <c r="AC28" s="85"/>
      <c r="AD28" s="81"/>
      <c r="AE28" s="81"/>
      <c r="AF28" s="81"/>
      <c r="AG28" s="81"/>
      <c r="AH28" s="81"/>
      <c r="AI28" s="81"/>
      <c r="AJ28" s="81"/>
      <c r="AK28" s="81"/>
    </row>
    <row r="29" spans="1:37" s="15" customFormat="1" ht="24" customHeight="1" x14ac:dyDescent="0.25">
      <c r="A29" s="29" t="s">
        <v>12</v>
      </c>
      <c r="B29" s="106" t="s">
        <v>145</v>
      </c>
      <c r="C29" s="92">
        <v>382</v>
      </c>
      <c r="D29" s="30">
        <v>198</v>
      </c>
      <c r="E29" s="30">
        <v>184</v>
      </c>
      <c r="F29" s="30">
        <v>2</v>
      </c>
      <c r="G29" s="30">
        <v>0</v>
      </c>
      <c r="H29" s="92">
        <v>380</v>
      </c>
      <c r="I29" s="92">
        <v>189</v>
      </c>
      <c r="J29" s="92">
        <v>121</v>
      </c>
      <c r="K29" s="10">
        <v>121</v>
      </c>
      <c r="L29" s="10">
        <v>0</v>
      </c>
      <c r="M29" s="10">
        <v>68</v>
      </c>
      <c r="N29" s="10">
        <v>0</v>
      </c>
      <c r="O29" s="10">
        <v>191</v>
      </c>
      <c r="P29" s="10">
        <v>0</v>
      </c>
      <c r="Q29" s="10">
        <v>0</v>
      </c>
      <c r="R29" s="10">
        <v>0</v>
      </c>
      <c r="S29" s="92">
        <v>259</v>
      </c>
      <c r="T29" s="95">
        <f t="shared" si="0"/>
        <v>0.64021164021164023</v>
      </c>
      <c r="U29" s="50">
        <f t="shared" si="32"/>
        <v>0</v>
      </c>
      <c r="V29" s="50">
        <f t="shared" si="27"/>
        <v>0</v>
      </c>
      <c r="W29" s="50">
        <f t="shared" si="28"/>
        <v>0</v>
      </c>
      <c r="X29" s="50">
        <f t="shared" si="29"/>
        <v>0</v>
      </c>
      <c r="Y29" s="50">
        <f t="shared" si="30"/>
        <v>0</v>
      </c>
      <c r="Z29" s="50">
        <f t="shared" si="31"/>
        <v>0</v>
      </c>
      <c r="AA29" s="85"/>
      <c r="AB29" s="85"/>
      <c r="AC29" s="85"/>
      <c r="AD29" s="81"/>
      <c r="AE29" s="81"/>
      <c r="AF29" s="81"/>
      <c r="AG29" s="81"/>
      <c r="AH29" s="81"/>
      <c r="AI29" s="81"/>
      <c r="AJ29" s="81"/>
      <c r="AK29" s="81"/>
    </row>
    <row r="30" spans="1:37" s="15" customFormat="1" ht="24" customHeight="1" x14ac:dyDescent="0.25">
      <c r="A30" s="29" t="s">
        <v>13</v>
      </c>
      <c r="B30" s="106" t="s">
        <v>146</v>
      </c>
      <c r="C30" s="92">
        <v>376</v>
      </c>
      <c r="D30" s="30">
        <v>206</v>
      </c>
      <c r="E30" s="30">
        <v>170</v>
      </c>
      <c r="F30" s="30">
        <v>0</v>
      </c>
      <c r="G30" s="30">
        <v>0</v>
      </c>
      <c r="H30" s="92">
        <v>376</v>
      </c>
      <c r="I30" s="92">
        <v>230</v>
      </c>
      <c r="J30" s="92">
        <v>148</v>
      </c>
      <c r="K30" s="10">
        <v>148</v>
      </c>
      <c r="L30" s="10">
        <v>0</v>
      </c>
      <c r="M30" s="10">
        <v>82</v>
      </c>
      <c r="N30" s="10">
        <v>0</v>
      </c>
      <c r="O30" s="10">
        <v>144</v>
      </c>
      <c r="P30" s="10">
        <v>2</v>
      </c>
      <c r="Q30" s="10">
        <v>0</v>
      </c>
      <c r="R30" s="10">
        <v>0</v>
      </c>
      <c r="S30" s="92">
        <v>228</v>
      </c>
      <c r="T30" s="95">
        <f t="shared" si="0"/>
        <v>0.64347826086956517</v>
      </c>
      <c r="U30" s="50">
        <f t="shared" ref="U30:U31" si="33">C30-D30-E30</f>
        <v>0</v>
      </c>
      <c r="V30" s="50">
        <f t="shared" ref="V30:V31" si="34">C30-F30-G30-H30</f>
        <v>0</v>
      </c>
      <c r="W30" s="50">
        <f t="shared" ref="W30:W31" si="35">H30-I30-O30-P30-Q30-R30</f>
        <v>0</v>
      </c>
      <c r="X30" s="50">
        <f t="shared" ref="X30:X31" si="36">I30-J30-M30-N30</f>
        <v>0</v>
      </c>
      <c r="Y30" s="50">
        <f t="shared" ref="Y30:Y31" si="37">J30-K30-L30</f>
        <v>0</v>
      </c>
      <c r="Z30" s="50">
        <f t="shared" ref="Z30:Z31" si="38">S30-M30-N30-O30-P30-Q30-R30</f>
        <v>0</v>
      </c>
      <c r="AA30" s="85"/>
      <c r="AB30" s="85"/>
      <c r="AC30" s="85"/>
      <c r="AD30" s="81"/>
      <c r="AE30" s="81"/>
      <c r="AF30" s="81"/>
      <c r="AG30" s="81"/>
      <c r="AH30" s="81"/>
      <c r="AI30" s="81"/>
      <c r="AJ30" s="81"/>
      <c r="AK30" s="81"/>
    </row>
    <row r="31" spans="1:37" s="15" customFormat="1" ht="24" customHeight="1" x14ac:dyDescent="0.25">
      <c r="A31" s="29" t="s">
        <v>14</v>
      </c>
      <c r="B31" s="106" t="s">
        <v>147</v>
      </c>
      <c r="C31" s="92">
        <v>278</v>
      </c>
      <c r="D31" s="30">
        <v>100</v>
      </c>
      <c r="E31" s="30">
        <v>178</v>
      </c>
      <c r="F31" s="30">
        <v>0</v>
      </c>
      <c r="G31" s="30">
        <v>0</v>
      </c>
      <c r="H31" s="92">
        <v>278</v>
      </c>
      <c r="I31" s="92">
        <v>216</v>
      </c>
      <c r="J31" s="92">
        <v>146</v>
      </c>
      <c r="K31" s="10">
        <v>146</v>
      </c>
      <c r="L31" s="10">
        <v>0</v>
      </c>
      <c r="M31" s="10">
        <v>70</v>
      </c>
      <c r="N31" s="10">
        <v>0</v>
      </c>
      <c r="O31" s="10">
        <v>62</v>
      </c>
      <c r="P31" s="10">
        <v>0</v>
      </c>
      <c r="Q31" s="10">
        <v>0</v>
      </c>
      <c r="R31" s="10">
        <v>0</v>
      </c>
      <c r="S31" s="92">
        <v>132</v>
      </c>
      <c r="T31" s="95">
        <f t="shared" si="0"/>
        <v>0.67592592592592593</v>
      </c>
      <c r="U31" s="50">
        <f t="shared" si="33"/>
        <v>0</v>
      </c>
      <c r="V31" s="50">
        <f t="shared" si="34"/>
        <v>0</v>
      </c>
      <c r="W31" s="50">
        <f t="shared" si="35"/>
        <v>0</v>
      </c>
      <c r="X31" s="50">
        <f t="shared" si="36"/>
        <v>0</v>
      </c>
      <c r="Y31" s="50">
        <f t="shared" si="37"/>
        <v>0</v>
      </c>
      <c r="Z31" s="50">
        <f t="shared" si="38"/>
        <v>0</v>
      </c>
      <c r="AA31" s="85"/>
      <c r="AB31" s="85"/>
      <c r="AC31" s="85"/>
      <c r="AD31" s="81"/>
      <c r="AE31" s="81"/>
      <c r="AF31" s="81"/>
      <c r="AG31" s="81"/>
      <c r="AH31" s="81"/>
      <c r="AI31" s="81"/>
      <c r="AJ31" s="81"/>
      <c r="AK31" s="81"/>
    </row>
    <row r="32" spans="1:37" s="15" customFormat="1" ht="24" customHeight="1" x14ac:dyDescent="0.25">
      <c r="A32" s="29" t="s">
        <v>15</v>
      </c>
      <c r="B32" s="106" t="s">
        <v>148</v>
      </c>
      <c r="C32" s="92">
        <v>233</v>
      </c>
      <c r="D32" s="30">
        <v>84</v>
      </c>
      <c r="E32" s="30">
        <v>149</v>
      </c>
      <c r="F32" s="30">
        <v>5</v>
      </c>
      <c r="G32" s="30">
        <v>0</v>
      </c>
      <c r="H32" s="92">
        <v>228</v>
      </c>
      <c r="I32" s="92">
        <v>173</v>
      </c>
      <c r="J32" s="92">
        <v>118</v>
      </c>
      <c r="K32" s="10">
        <v>118</v>
      </c>
      <c r="L32" s="10">
        <v>0</v>
      </c>
      <c r="M32" s="10">
        <v>55</v>
      </c>
      <c r="N32" s="10">
        <v>0</v>
      </c>
      <c r="O32" s="10">
        <v>55</v>
      </c>
      <c r="P32" s="10">
        <v>0</v>
      </c>
      <c r="Q32" s="10">
        <v>0</v>
      </c>
      <c r="R32" s="10">
        <v>0</v>
      </c>
      <c r="S32" s="92">
        <v>110</v>
      </c>
      <c r="T32" s="95">
        <f t="shared" si="0"/>
        <v>0.68208092485549132</v>
      </c>
      <c r="U32" s="50">
        <f t="shared" si="32"/>
        <v>0</v>
      </c>
      <c r="V32" s="50">
        <f t="shared" si="27"/>
        <v>0</v>
      </c>
      <c r="W32" s="50">
        <f t="shared" si="28"/>
        <v>0</v>
      </c>
      <c r="X32" s="50">
        <f t="shared" si="29"/>
        <v>0</v>
      </c>
      <c r="Y32" s="50">
        <f t="shared" si="30"/>
        <v>0</v>
      </c>
      <c r="Z32" s="50">
        <f t="shared" si="31"/>
        <v>0</v>
      </c>
      <c r="AA32" s="85"/>
      <c r="AB32" s="85"/>
      <c r="AC32" s="85"/>
      <c r="AD32" s="81"/>
      <c r="AE32" s="81"/>
      <c r="AF32" s="81"/>
      <c r="AG32" s="81"/>
      <c r="AH32" s="81"/>
      <c r="AI32" s="81"/>
      <c r="AJ32" s="81"/>
      <c r="AK32" s="81"/>
    </row>
    <row r="33" spans="1:37" s="15" customFormat="1" ht="24" customHeight="1" x14ac:dyDescent="0.25">
      <c r="A33" s="29" t="s">
        <v>16</v>
      </c>
      <c r="B33" s="106" t="s">
        <v>149</v>
      </c>
      <c r="C33" s="92">
        <v>161</v>
      </c>
      <c r="D33" s="30">
        <v>45</v>
      </c>
      <c r="E33" s="30">
        <v>116</v>
      </c>
      <c r="F33" s="30">
        <v>0</v>
      </c>
      <c r="G33" s="30">
        <v>0</v>
      </c>
      <c r="H33" s="92">
        <v>161</v>
      </c>
      <c r="I33" s="92">
        <v>153</v>
      </c>
      <c r="J33" s="92">
        <v>103</v>
      </c>
      <c r="K33" s="10">
        <v>103</v>
      </c>
      <c r="L33" s="10">
        <v>0</v>
      </c>
      <c r="M33" s="10">
        <v>50</v>
      </c>
      <c r="N33" s="10">
        <v>0</v>
      </c>
      <c r="O33" s="10">
        <v>8</v>
      </c>
      <c r="P33" s="10">
        <v>0</v>
      </c>
      <c r="Q33" s="10">
        <v>0</v>
      </c>
      <c r="R33" s="10">
        <v>0</v>
      </c>
      <c r="S33" s="92">
        <v>58</v>
      </c>
      <c r="T33" s="95">
        <f t="shared" si="0"/>
        <v>0.67320261437908502</v>
      </c>
      <c r="U33" s="50">
        <f t="shared" si="32"/>
        <v>0</v>
      </c>
      <c r="V33" s="50">
        <f t="shared" si="27"/>
        <v>0</v>
      </c>
      <c r="W33" s="50">
        <f t="shared" si="28"/>
        <v>0</v>
      </c>
      <c r="X33" s="50">
        <f t="shared" si="29"/>
        <v>0</v>
      </c>
      <c r="Y33" s="50">
        <f t="shared" si="30"/>
        <v>0</v>
      </c>
      <c r="Z33" s="50">
        <f t="shared" si="31"/>
        <v>0</v>
      </c>
      <c r="AA33" s="85"/>
      <c r="AB33" s="85"/>
      <c r="AC33" s="85"/>
      <c r="AD33" s="81"/>
      <c r="AE33" s="81"/>
      <c r="AF33" s="81"/>
      <c r="AG33" s="81"/>
      <c r="AH33" s="81"/>
      <c r="AI33" s="81"/>
      <c r="AJ33" s="81"/>
      <c r="AK33" s="81"/>
    </row>
    <row r="34" spans="1:37" s="15" customFormat="1" ht="24" customHeight="1" x14ac:dyDescent="0.25">
      <c r="A34" s="29" t="s">
        <v>17</v>
      </c>
      <c r="B34" s="106" t="s">
        <v>150</v>
      </c>
      <c r="C34" s="92">
        <v>170</v>
      </c>
      <c r="D34" s="30">
        <v>22</v>
      </c>
      <c r="E34" s="30">
        <v>148</v>
      </c>
      <c r="F34" s="30">
        <v>2</v>
      </c>
      <c r="G34" s="30">
        <v>0</v>
      </c>
      <c r="H34" s="92">
        <v>168</v>
      </c>
      <c r="I34" s="92">
        <v>161</v>
      </c>
      <c r="J34" s="92">
        <v>107</v>
      </c>
      <c r="K34" s="10">
        <v>107</v>
      </c>
      <c r="L34" s="10">
        <v>0</v>
      </c>
      <c r="M34" s="10">
        <v>54</v>
      </c>
      <c r="N34" s="10">
        <v>0</v>
      </c>
      <c r="O34" s="10">
        <v>7</v>
      </c>
      <c r="P34" s="10">
        <v>0</v>
      </c>
      <c r="Q34" s="10">
        <v>0</v>
      </c>
      <c r="R34" s="10">
        <v>0</v>
      </c>
      <c r="S34" s="92">
        <v>61</v>
      </c>
      <c r="T34" s="95">
        <f t="shared" si="0"/>
        <v>0.6645962732919255</v>
      </c>
      <c r="U34" s="50">
        <f t="shared" si="32"/>
        <v>0</v>
      </c>
      <c r="V34" s="50">
        <f t="shared" si="27"/>
        <v>0</v>
      </c>
      <c r="W34" s="50">
        <f t="shared" si="28"/>
        <v>0</v>
      </c>
      <c r="X34" s="50">
        <f t="shared" si="29"/>
        <v>0</v>
      </c>
      <c r="Y34" s="50">
        <f t="shared" si="30"/>
        <v>0</v>
      </c>
      <c r="Z34" s="50">
        <f t="shared" si="31"/>
        <v>0</v>
      </c>
      <c r="AA34" s="85"/>
      <c r="AB34" s="85"/>
      <c r="AC34" s="85"/>
      <c r="AD34" s="81"/>
      <c r="AE34" s="81"/>
      <c r="AF34" s="81"/>
      <c r="AG34" s="81"/>
      <c r="AH34" s="81"/>
      <c r="AI34" s="81"/>
      <c r="AJ34" s="81"/>
      <c r="AK34" s="81"/>
    </row>
    <row r="35" spans="1:37" s="15" customFormat="1" ht="24" customHeight="1" x14ac:dyDescent="0.25">
      <c r="A35" s="54" t="s">
        <v>8</v>
      </c>
      <c r="B35" s="67" t="s">
        <v>99</v>
      </c>
      <c r="C35" s="92">
        <v>1286</v>
      </c>
      <c r="D35" s="103">
        <v>580</v>
      </c>
      <c r="E35" s="103">
        <v>706</v>
      </c>
      <c r="F35" s="103">
        <v>1</v>
      </c>
      <c r="G35" s="103">
        <v>0</v>
      </c>
      <c r="H35" s="92">
        <v>1285</v>
      </c>
      <c r="I35" s="92">
        <v>931</v>
      </c>
      <c r="J35" s="92">
        <v>578</v>
      </c>
      <c r="K35" s="103">
        <v>578</v>
      </c>
      <c r="L35" s="103">
        <v>0</v>
      </c>
      <c r="M35" s="103">
        <v>353</v>
      </c>
      <c r="N35" s="103">
        <v>0</v>
      </c>
      <c r="O35" s="103">
        <v>352</v>
      </c>
      <c r="P35" s="103">
        <v>2</v>
      </c>
      <c r="Q35" s="103">
        <v>0</v>
      </c>
      <c r="R35" s="103">
        <v>0</v>
      </c>
      <c r="S35" s="103">
        <v>707</v>
      </c>
      <c r="T35" s="95">
        <f t="shared" si="0"/>
        <v>0.62083780880773365</v>
      </c>
      <c r="U35" s="50">
        <f t="shared" si="32"/>
        <v>0</v>
      </c>
      <c r="V35" s="50">
        <f t="shared" si="27"/>
        <v>0</v>
      </c>
      <c r="W35" s="50">
        <f t="shared" si="28"/>
        <v>0</v>
      </c>
      <c r="X35" s="50">
        <f t="shared" si="29"/>
        <v>0</v>
      </c>
      <c r="Y35" s="50">
        <f t="shared" si="30"/>
        <v>0</v>
      </c>
      <c r="Z35" s="50">
        <f t="shared" si="31"/>
        <v>0</v>
      </c>
      <c r="AA35" s="85"/>
      <c r="AB35" s="85"/>
      <c r="AC35" s="85"/>
      <c r="AD35" s="81"/>
      <c r="AE35" s="81"/>
      <c r="AF35" s="81"/>
      <c r="AG35" s="81"/>
      <c r="AH35" s="81"/>
      <c r="AI35" s="81"/>
      <c r="AJ35" s="81"/>
      <c r="AK35" s="81"/>
    </row>
    <row r="36" spans="1:37" s="15" customFormat="1" ht="24" customHeight="1" x14ac:dyDescent="0.25">
      <c r="A36" s="55" t="s">
        <v>7</v>
      </c>
      <c r="B36" s="107" t="s">
        <v>151</v>
      </c>
      <c r="C36" s="92">
        <v>390</v>
      </c>
      <c r="D36" s="10">
        <v>225</v>
      </c>
      <c r="E36" s="10">
        <v>165</v>
      </c>
      <c r="F36" s="10">
        <v>0</v>
      </c>
      <c r="G36" s="10">
        <v>0</v>
      </c>
      <c r="H36" s="92">
        <v>390</v>
      </c>
      <c r="I36" s="92">
        <v>269</v>
      </c>
      <c r="J36" s="92">
        <v>154</v>
      </c>
      <c r="K36" s="10">
        <v>154</v>
      </c>
      <c r="L36" s="10">
        <v>0</v>
      </c>
      <c r="M36" s="10">
        <v>115</v>
      </c>
      <c r="N36" s="10">
        <v>0</v>
      </c>
      <c r="O36" s="10">
        <v>121</v>
      </c>
      <c r="P36" s="10">
        <v>0</v>
      </c>
      <c r="Q36" s="10">
        <v>0</v>
      </c>
      <c r="R36" s="10">
        <v>0</v>
      </c>
      <c r="S36" s="92">
        <v>236</v>
      </c>
      <c r="T36" s="95">
        <f t="shared" si="0"/>
        <v>0.57249070631970256</v>
      </c>
      <c r="U36" s="50">
        <f t="shared" si="32"/>
        <v>0</v>
      </c>
      <c r="V36" s="50">
        <f t="shared" si="27"/>
        <v>0</v>
      </c>
      <c r="W36" s="50">
        <f t="shared" si="28"/>
        <v>0</v>
      </c>
      <c r="X36" s="50">
        <f t="shared" si="29"/>
        <v>0</v>
      </c>
      <c r="Y36" s="50">
        <f t="shared" si="30"/>
        <v>0</v>
      </c>
      <c r="Z36" s="50">
        <f t="shared" si="31"/>
        <v>0</v>
      </c>
      <c r="AA36" s="85"/>
      <c r="AB36" s="85"/>
      <c r="AC36" s="85"/>
      <c r="AD36" s="81"/>
      <c r="AE36" s="81"/>
      <c r="AF36" s="81"/>
      <c r="AG36" s="81"/>
      <c r="AH36" s="81"/>
      <c r="AI36" s="81"/>
      <c r="AJ36" s="81"/>
      <c r="AK36" s="81"/>
    </row>
    <row r="37" spans="1:37" s="15" customFormat="1" ht="24" customHeight="1" x14ac:dyDescent="0.25">
      <c r="A37" s="55" t="s">
        <v>8</v>
      </c>
      <c r="B37" s="107" t="s">
        <v>152</v>
      </c>
      <c r="C37" s="92">
        <v>389</v>
      </c>
      <c r="D37" s="10">
        <v>223</v>
      </c>
      <c r="E37" s="10">
        <v>166</v>
      </c>
      <c r="F37" s="10">
        <v>1</v>
      </c>
      <c r="G37" s="10">
        <v>0</v>
      </c>
      <c r="H37" s="92">
        <v>388</v>
      </c>
      <c r="I37" s="92">
        <v>224</v>
      </c>
      <c r="J37" s="92">
        <v>134</v>
      </c>
      <c r="K37" s="10">
        <v>134</v>
      </c>
      <c r="L37" s="10">
        <v>0</v>
      </c>
      <c r="M37" s="10">
        <v>90</v>
      </c>
      <c r="N37" s="10">
        <v>0</v>
      </c>
      <c r="O37" s="10">
        <v>162</v>
      </c>
      <c r="P37" s="10">
        <v>2</v>
      </c>
      <c r="Q37" s="10">
        <v>0</v>
      </c>
      <c r="R37" s="10">
        <v>0</v>
      </c>
      <c r="S37" s="92">
        <v>254</v>
      </c>
      <c r="T37" s="95">
        <f t="shared" si="0"/>
        <v>0.5982142857142857</v>
      </c>
      <c r="U37" s="50">
        <f t="shared" ref="U37:U38" si="39">C37-D37-E37</f>
        <v>0</v>
      </c>
      <c r="V37" s="50">
        <f t="shared" ref="V37:V38" si="40">C37-F37-G37-H37</f>
        <v>0</v>
      </c>
      <c r="W37" s="50">
        <f t="shared" ref="W37:W38" si="41">H37-I37-O37-P37-Q37-R37</f>
        <v>0</v>
      </c>
      <c r="X37" s="50">
        <f t="shared" ref="X37:X38" si="42">I37-J37-M37-N37</f>
        <v>0</v>
      </c>
      <c r="Y37" s="50">
        <f t="shared" ref="Y37:Y38" si="43">J37-K37-L37</f>
        <v>0</v>
      </c>
      <c r="Z37" s="50">
        <f t="shared" ref="Z37:Z38" si="44">S37-M37-N37-O37-P37-Q37-R37</f>
        <v>0</v>
      </c>
      <c r="AA37" s="85"/>
      <c r="AB37" s="85"/>
      <c r="AC37" s="85"/>
      <c r="AD37" s="81"/>
      <c r="AE37" s="81"/>
      <c r="AF37" s="81"/>
      <c r="AG37" s="81"/>
      <c r="AH37" s="81"/>
      <c r="AI37" s="81"/>
      <c r="AJ37" s="81"/>
      <c r="AK37" s="81"/>
    </row>
    <row r="38" spans="1:37" s="15" customFormat="1" ht="24" customHeight="1" x14ac:dyDescent="0.25">
      <c r="A38" s="55" t="s">
        <v>9</v>
      </c>
      <c r="B38" s="107" t="s">
        <v>153</v>
      </c>
      <c r="C38" s="92">
        <v>203</v>
      </c>
      <c r="D38" s="10">
        <v>50</v>
      </c>
      <c r="E38" s="10">
        <v>153</v>
      </c>
      <c r="F38" s="10">
        <v>0</v>
      </c>
      <c r="G38" s="10">
        <v>0</v>
      </c>
      <c r="H38" s="92">
        <v>203</v>
      </c>
      <c r="I38" s="92">
        <v>183</v>
      </c>
      <c r="J38" s="92">
        <v>122</v>
      </c>
      <c r="K38" s="10">
        <v>122</v>
      </c>
      <c r="L38" s="10">
        <v>0</v>
      </c>
      <c r="M38" s="10">
        <v>61</v>
      </c>
      <c r="N38" s="10">
        <v>0</v>
      </c>
      <c r="O38" s="10">
        <v>20</v>
      </c>
      <c r="P38" s="10">
        <v>0</v>
      </c>
      <c r="Q38" s="10">
        <v>0</v>
      </c>
      <c r="R38" s="10">
        <v>0</v>
      </c>
      <c r="S38" s="92">
        <v>81</v>
      </c>
      <c r="T38" s="95">
        <f t="shared" si="0"/>
        <v>0.66666666666666663</v>
      </c>
      <c r="U38" s="50">
        <f t="shared" si="39"/>
        <v>0</v>
      </c>
      <c r="V38" s="50">
        <f t="shared" si="40"/>
        <v>0</v>
      </c>
      <c r="W38" s="50">
        <f t="shared" si="41"/>
        <v>0</v>
      </c>
      <c r="X38" s="50">
        <f t="shared" si="42"/>
        <v>0</v>
      </c>
      <c r="Y38" s="50">
        <f t="shared" si="43"/>
        <v>0</v>
      </c>
      <c r="Z38" s="50">
        <f t="shared" si="44"/>
        <v>0</v>
      </c>
      <c r="AA38" s="85"/>
      <c r="AB38" s="85"/>
      <c r="AC38" s="85"/>
      <c r="AD38" s="81"/>
      <c r="AE38" s="81"/>
      <c r="AF38" s="81"/>
      <c r="AG38" s="81"/>
      <c r="AH38" s="81"/>
      <c r="AI38" s="81"/>
      <c r="AJ38" s="81"/>
      <c r="AK38" s="81"/>
    </row>
    <row r="39" spans="1:37" s="15" customFormat="1" ht="24" customHeight="1" x14ac:dyDescent="0.25">
      <c r="A39" s="55" t="s">
        <v>10</v>
      </c>
      <c r="B39" s="107" t="s">
        <v>154</v>
      </c>
      <c r="C39" s="92">
        <v>304</v>
      </c>
      <c r="D39" s="10">
        <v>82</v>
      </c>
      <c r="E39" s="10">
        <v>222</v>
      </c>
      <c r="F39" s="10">
        <v>0</v>
      </c>
      <c r="G39" s="10">
        <v>0</v>
      </c>
      <c r="H39" s="92">
        <v>304</v>
      </c>
      <c r="I39" s="92">
        <v>255</v>
      </c>
      <c r="J39" s="92">
        <v>168</v>
      </c>
      <c r="K39" s="10">
        <v>168</v>
      </c>
      <c r="L39" s="10">
        <v>0</v>
      </c>
      <c r="M39" s="10">
        <v>87</v>
      </c>
      <c r="N39" s="10">
        <v>0</v>
      </c>
      <c r="O39" s="10">
        <v>49</v>
      </c>
      <c r="P39" s="10">
        <v>0</v>
      </c>
      <c r="Q39" s="10">
        <v>0</v>
      </c>
      <c r="R39" s="10">
        <v>0</v>
      </c>
      <c r="S39" s="92">
        <v>136</v>
      </c>
      <c r="T39" s="95">
        <f t="shared" si="0"/>
        <v>0.6588235294117647</v>
      </c>
      <c r="U39" s="50">
        <f t="shared" si="32"/>
        <v>0</v>
      </c>
      <c r="V39" s="50">
        <f t="shared" si="27"/>
        <v>0</v>
      </c>
      <c r="W39" s="50">
        <f t="shared" si="28"/>
        <v>0</v>
      </c>
      <c r="X39" s="50">
        <f t="shared" si="29"/>
        <v>0</v>
      </c>
      <c r="Y39" s="50">
        <f t="shared" si="30"/>
        <v>0</v>
      </c>
      <c r="Z39" s="50">
        <f t="shared" si="31"/>
        <v>0</v>
      </c>
      <c r="AA39" s="85"/>
      <c r="AB39" s="85"/>
      <c r="AC39" s="85"/>
      <c r="AD39" s="81"/>
      <c r="AE39" s="81"/>
      <c r="AF39" s="81"/>
      <c r="AG39" s="81"/>
      <c r="AH39" s="81"/>
      <c r="AI39" s="81"/>
      <c r="AJ39" s="81"/>
      <c r="AK39" s="81"/>
    </row>
    <row r="40" spans="1:37" s="15" customFormat="1" ht="24" customHeight="1" x14ac:dyDescent="0.25">
      <c r="A40" s="54" t="s">
        <v>9</v>
      </c>
      <c r="B40" s="67" t="s">
        <v>100</v>
      </c>
      <c r="C40" s="92">
        <v>720</v>
      </c>
      <c r="D40" s="103">
        <v>231</v>
      </c>
      <c r="E40" s="103">
        <v>489</v>
      </c>
      <c r="F40" s="103">
        <v>1</v>
      </c>
      <c r="G40" s="103">
        <v>0</v>
      </c>
      <c r="H40" s="92">
        <v>719</v>
      </c>
      <c r="I40" s="92">
        <v>640</v>
      </c>
      <c r="J40" s="92">
        <v>463</v>
      </c>
      <c r="K40" s="103">
        <v>461</v>
      </c>
      <c r="L40" s="103">
        <v>2</v>
      </c>
      <c r="M40" s="103">
        <v>177</v>
      </c>
      <c r="N40" s="103">
        <v>0</v>
      </c>
      <c r="O40" s="103">
        <v>77</v>
      </c>
      <c r="P40" s="103">
        <v>0</v>
      </c>
      <c r="Q40" s="103">
        <v>2</v>
      </c>
      <c r="R40" s="103">
        <v>0</v>
      </c>
      <c r="S40" s="103">
        <v>256</v>
      </c>
      <c r="T40" s="95">
        <f t="shared" si="0"/>
        <v>0.72343749999999996</v>
      </c>
      <c r="U40" s="50">
        <f t="shared" si="32"/>
        <v>0</v>
      </c>
      <c r="V40" s="50">
        <f t="shared" si="27"/>
        <v>0</v>
      </c>
      <c r="W40" s="50">
        <f t="shared" si="28"/>
        <v>0</v>
      </c>
      <c r="X40" s="50">
        <f t="shared" si="29"/>
        <v>0</v>
      </c>
      <c r="Y40" s="50">
        <f t="shared" si="30"/>
        <v>0</v>
      </c>
      <c r="Z40" s="50">
        <f t="shared" si="31"/>
        <v>0</v>
      </c>
      <c r="AA40" s="85"/>
      <c r="AB40" s="85"/>
      <c r="AC40" s="85"/>
      <c r="AD40" s="81"/>
      <c r="AE40" s="81"/>
      <c r="AF40" s="81"/>
      <c r="AG40" s="81"/>
      <c r="AH40" s="81"/>
      <c r="AI40" s="81"/>
      <c r="AJ40" s="81"/>
      <c r="AK40" s="81"/>
    </row>
    <row r="41" spans="1:37" s="15" customFormat="1" ht="24" customHeight="1" x14ac:dyDescent="0.25">
      <c r="A41" s="55">
        <v>1</v>
      </c>
      <c r="B41" s="110" t="s">
        <v>155</v>
      </c>
      <c r="C41" s="92">
        <v>114</v>
      </c>
      <c r="D41" s="10">
        <v>10</v>
      </c>
      <c r="E41" s="10">
        <v>104</v>
      </c>
      <c r="F41" s="10">
        <v>1</v>
      </c>
      <c r="G41" s="10">
        <v>0</v>
      </c>
      <c r="H41" s="92">
        <v>113</v>
      </c>
      <c r="I41" s="92">
        <v>110</v>
      </c>
      <c r="J41" s="92">
        <v>98</v>
      </c>
      <c r="K41" s="10">
        <v>98</v>
      </c>
      <c r="L41" s="10">
        <v>0</v>
      </c>
      <c r="M41" s="10">
        <v>12</v>
      </c>
      <c r="N41" s="10">
        <v>0</v>
      </c>
      <c r="O41" s="10">
        <v>3</v>
      </c>
      <c r="P41" s="10">
        <v>0</v>
      </c>
      <c r="Q41" s="10">
        <v>0</v>
      </c>
      <c r="R41" s="10">
        <v>0</v>
      </c>
      <c r="S41" s="92">
        <v>15</v>
      </c>
      <c r="T41" s="95">
        <f t="shared" si="0"/>
        <v>0.89090909090909087</v>
      </c>
      <c r="U41" s="50">
        <f t="shared" si="32"/>
        <v>0</v>
      </c>
      <c r="V41" s="50">
        <f t="shared" si="27"/>
        <v>0</v>
      </c>
      <c r="W41" s="50">
        <f t="shared" si="28"/>
        <v>0</v>
      </c>
      <c r="X41" s="50">
        <f t="shared" si="29"/>
        <v>0</v>
      </c>
      <c r="Y41" s="50">
        <f t="shared" si="30"/>
        <v>0</v>
      </c>
      <c r="Z41" s="50">
        <f t="shared" si="31"/>
        <v>0</v>
      </c>
      <c r="AA41" s="85"/>
      <c r="AB41" s="85"/>
      <c r="AC41" s="85"/>
      <c r="AD41" s="81"/>
      <c r="AE41" s="81"/>
      <c r="AF41" s="81"/>
      <c r="AG41" s="81"/>
      <c r="AH41" s="81"/>
      <c r="AI41" s="81"/>
      <c r="AJ41" s="81"/>
      <c r="AK41" s="81"/>
    </row>
    <row r="42" spans="1:37" s="15" customFormat="1" ht="24" customHeight="1" x14ac:dyDescent="0.25">
      <c r="A42" s="55" t="s">
        <v>8</v>
      </c>
      <c r="B42" s="110" t="s">
        <v>156</v>
      </c>
      <c r="C42" s="92">
        <v>340</v>
      </c>
      <c r="D42" s="10">
        <v>122</v>
      </c>
      <c r="E42" s="10">
        <v>218</v>
      </c>
      <c r="F42" s="10">
        <v>0</v>
      </c>
      <c r="G42" s="10">
        <v>0</v>
      </c>
      <c r="H42" s="92">
        <v>340</v>
      </c>
      <c r="I42" s="92">
        <v>287</v>
      </c>
      <c r="J42" s="92">
        <v>206</v>
      </c>
      <c r="K42" s="10">
        <v>204</v>
      </c>
      <c r="L42" s="10">
        <v>2</v>
      </c>
      <c r="M42" s="10">
        <v>81</v>
      </c>
      <c r="N42" s="10">
        <v>0</v>
      </c>
      <c r="O42" s="10">
        <v>51</v>
      </c>
      <c r="P42" s="10">
        <v>0</v>
      </c>
      <c r="Q42" s="10">
        <v>2</v>
      </c>
      <c r="R42" s="10">
        <v>0</v>
      </c>
      <c r="S42" s="92">
        <v>134</v>
      </c>
      <c r="T42" s="95">
        <f t="shared" si="0"/>
        <v>0.71777003484320556</v>
      </c>
      <c r="U42" s="50">
        <f t="shared" ref="U42" si="45">C42-D42-E42</f>
        <v>0</v>
      </c>
      <c r="V42" s="50">
        <f t="shared" ref="V42" si="46">C42-F42-G42-H42</f>
        <v>0</v>
      </c>
      <c r="W42" s="50">
        <f t="shared" ref="W42" si="47">H42-I42-O42-P42-Q42-R42</f>
        <v>0</v>
      </c>
      <c r="X42" s="50">
        <f t="shared" ref="X42" si="48">I42-J42-M42-N42</f>
        <v>0</v>
      </c>
      <c r="Y42" s="50">
        <f t="shared" ref="Y42" si="49">J42-K42-L42</f>
        <v>0</v>
      </c>
      <c r="Z42" s="50">
        <f t="shared" ref="Z42" si="50">S42-M42-N42-O42-P42-Q42-R42</f>
        <v>0</v>
      </c>
      <c r="AA42" s="85"/>
      <c r="AB42" s="85"/>
      <c r="AC42" s="85"/>
      <c r="AD42" s="81"/>
      <c r="AE42" s="81"/>
      <c r="AF42" s="81"/>
      <c r="AG42" s="81"/>
      <c r="AH42" s="81"/>
      <c r="AI42" s="81"/>
      <c r="AJ42" s="81"/>
      <c r="AK42" s="81"/>
    </row>
    <row r="43" spans="1:37" s="15" customFormat="1" ht="24" customHeight="1" x14ac:dyDescent="0.25">
      <c r="A43" s="55" t="s">
        <v>9</v>
      </c>
      <c r="B43" s="110" t="s">
        <v>157</v>
      </c>
      <c r="C43" s="92">
        <v>266</v>
      </c>
      <c r="D43" s="10">
        <v>99</v>
      </c>
      <c r="E43" s="10">
        <v>167</v>
      </c>
      <c r="F43" s="10">
        <v>0</v>
      </c>
      <c r="G43" s="10">
        <v>0</v>
      </c>
      <c r="H43" s="92">
        <v>266</v>
      </c>
      <c r="I43" s="92">
        <v>243</v>
      </c>
      <c r="J43" s="92">
        <v>159</v>
      </c>
      <c r="K43" s="10">
        <v>159</v>
      </c>
      <c r="L43" s="10">
        <v>0</v>
      </c>
      <c r="M43" s="10">
        <v>84</v>
      </c>
      <c r="N43" s="10">
        <v>0</v>
      </c>
      <c r="O43" s="10">
        <v>23</v>
      </c>
      <c r="P43" s="10">
        <v>0</v>
      </c>
      <c r="Q43" s="10">
        <v>0</v>
      </c>
      <c r="R43" s="10">
        <v>0</v>
      </c>
      <c r="S43" s="92">
        <v>107</v>
      </c>
      <c r="T43" s="95">
        <f t="shared" si="0"/>
        <v>0.65432098765432101</v>
      </c>
      <c r="U43" s="50">
        <f t="shared" si="32"/>
        <v>0</v>
      </c>
      <c r="V43" s="50">
        <f t="shared" si="27"/>
        <v>0</v>
      </c>
      <c r="W43" s="50">
        <f t="shared" si="28"/>
        <v>0</v>
      </c>
      <c r="X43" s="50">
        <f t="shared" si="29"/>
        <v>0</v>
      </c>
      <c r="Y43" s="50">
        <f t="shared" si="30"/>
        <v>0</v>
      </c>
      <c r="Z43" s="50">
        <f t="shared" si="31"/>
        <v>0</v>
      </c>
      <c r="AA43" s="85"/>
      <c r="AB43" s="85"/>
      <c r="AC43" s="85"/>
      <c r="AD43" s="81"/>
      <c r="AE43" s="81"/>
      <c r="AF43" s="81"/>
      <c r="AG43" s="81"/>
      <c r="AH43" s="81"/>
      <c r="AI43" s="81"/>
      <c r="AJ43" s="81"/>
      <c r="AK43" s="81"/>
    </row>
    <row r="44" spans="1:37" s="15" customFormat="1" ht="24" customHeight="1" x14ac:dyDescent="0.25">
      <c r="A44" s="54" t="s">
        <v>10</v>
      </c>
      <c r="B44" s="67" t="s">
        <v>101</v>
      </c>
      <c r="C44" s="92">
        <v>1214</v>
      </c>
      <c r="D44" s="103">
        <v>571</v>
      </c>
      <c r="E44" s="103">
        <v>643</v>
      </c>
      <c r="F44" s="103">
        <v>0</v>
      </c>
      <c r="G44" s="103">
        <v>1</v>
      </c>
      <c r="H44" s="92">
        <v>1213</v>
      </c>
      <c r="I44" s="92">
        <v>815</v>
      </c>
      <c r="J44" s="92">
        <v>496</v>
      </c>
      <c r="K44" s="103">
        <v>496</v>
      </c>
      <c r="L44" s="103">
        <v>0</v>
      </c>
      <c r="M44" s="103">
        <v>318</v>
      </c>
      <c r="N44" s="103">
        <v>1</v>
      </c>
      <c r="O44" s="103">
        <v>393</v>
      </c>
      <c r="P44" s="103">
        <v>5</v>
      </c>
      <c r="Q44" s="103">
        <v>0</v>
      </c>
      <c r="R44" s="103">
        <v>0</v>
      </c>
      <c r="S44" s="103">
        <v>717</v>
      </c>
      <c r="T44" s="95">
        <f t="shared" si="0"/>
        <v>0.60858895705521476</v>
      </c>
      <c r="U44" s="50">
        <f t="shared" si="32"/>
        <v>0</v>
      </c>
      <c r="V44" s="50">
        <f t="shared" si="27"/>
        <v>0</v>
      </c>
      <c r="W44" s="50">
        <f t="shared" si="28"/>
        <v>0</v>
      </c>
      <c r="X44" s="50">
        <f t="shared" si="29"/>
        <v>0</v>
      </c>
      <c r="Y44" s="50">
        <f t="shared" si="30"/>
        <v>0</v>
      </c>
      <c r="Z44" s="50">
        <f t="shared" si="31"/>
        <v>0</v>
      </c>
      <c r="AA44" s="85"/>
      <c r="AB44" s="85"/>
      <c r="AC44" s="85"/>
      <c r="AD44" s="81"/>
      <c r="AE44" s="81"/>
      <c r="AF44" s="81"/>
      <c r="AG44" s="81"/>
      <c r="AH44" s="81"/>
      <c r="AI44" s="81"/>
      <c r="AJ44" s="81"/>
      <c r="AK44" s="81"/>
    </row>
    <row r="45" spans="1:37" s="15" customFormat="1" ht="24" customHeight="1" x14ac:dyDescent="0.25">
      <c r="A45" s="55" t="s">
        <v>7</v>
      </c>
      <c r="B45" s="111" t="s">
        <v>158</v>
      </c>
      <c r="C45" s="92">
        <v>192</v>
      </c>
      <c r="D45" s="10">
        <v>99</v>
      </c>
      <c r="E45" s="10">
        <v>93</v>
      </c>
      <c r="F45" s="10">
        <v>0</v>
      </c>
      <c r="G45" s="10">
        <v>0</v>
      </c>
      <c r="H45" s="92">
        <v>192</v>
      </c>
      <c r="I45" s="92">
        <v>123</v>
      </c>
      <c r="J45" s="92">
        <v>87</v>
      </c>
      <c r="K45" s="10">
        <v>87</v>
      </c>
      <c r="L45" s="10">
        <v>0</v>
      </c>
      <c r="M45" s="10">
        <v>36</v>
      </c>
      <c r="N45" s="10">
        <v>0</v>
      </c>
      <c r="O45" s="10">
        <v>69</v>
      </c>
      <c r="P45" s="10">
        <v>0</v>
      </c>
      <c r="Q45" s="10">
        <v>0</v>
      </c>
      <c r="R45" s="10">
        <v>0</v>
      </c>
      <c r="S45" s="92">
        <v>105</v>
      </c>
      <c r="T45" s="95">
        <f t="shared" si="0"/>
        <v>0.70731707317073167</v>
      </c>
      <c r="U45" s="50">
        <f t="shared" si="32"/>
        <v>0</v>
      </c>
      <c r="V45" s="50">
        <f t="shared" si="27"/>
        <v>0</v>
      </c>
      <c r="W45" s="50">
        <f t="shared" si="28"/>
        <v>0</v>
      </c>
      <c r="X45" s="50">
        <f t="shared" si="29"/>
        <v>0</v>
      </c>
      <c r="Y45" s="50">
        <f t="shared" si="30"/>
        <v>0</v>
      </c>
      <c r="Z45" s="50">
        <f t="shared" si="31"/>
        <v>0</v>
      </c>
      <c r="AA45" s="85"/>
      <c r="AB45" s="85"/>
      <c r="AC45" s="85"/>
      <c r="AD45" s="81"/>
      <c r="AE45" s="81"/>
      <c r="AF45" s="81"/>
      <c r="AG45" s="81"/>
      <c r="AH45" s="81"/>
      <c r="AI45" s="81"/>
      <c r="AJ45" s="81"/>
      <c r="AK45" s="81"/>
    </row>
    <row r="46" spans="1:37" s="15" customFormat="1" ht="24" customHeight="1" x14ac:dyDescent="0.25">
      <c r="A46" s="55" t="s">
        <v>8</v>
      </c>
      <c r="B46" s="111" t="s">
        <v>159</v>
      </c>
      <c r="C46" s="92">
        <v>265</v>
      </c>
      <c r="D46" s="10">
        <v>158</v>
      </c>
      <c r="E46" s="10">
        <v>107</v>
      </c>
      <c r="F46" s="10">
        <v>0</v>
      </c>
      <c r="G46" s="10">
        <v>0</v>
      </c>
      <c r="H46" s="92">
        <v>265</v>
      </c>
      <c r="I46" s="92">
        <v>137</v>
      </c>
      <c r="J46" s="92">
        <v>84</v>
      </c>
      <c r="K46" s="10">
        <v>84</v>
      </c>
      <c r="L46" s="10">
        <v>0</v>
      </c>
      <c r="M46" s="10">
        <v>53</v>
      </c>
      <c r="N46" s="10">
        <v>0</v>
      </c>
      <c r="O46" s="10">
        <v>128</v>
      </c>
      <c r="P46" s="10">
        <v>0</v>
      </c>
      <c r="Q46" s="10">
        <v>0</v>
      </c>
      <c r="R46" s="10">
        <v>0</v>
      </c>
      <c r="S46" s="92">
        <v>181</v>
      </c>
      <c r="T46" s="95">
        <f t="shared" si="0"/>
        <v>0.61313868613138689</v>
      </c>
      <c r="U46" s="50">
        <f t="shared" si="32"/>
        <v>0</v>
      </c>
      <c r="V46" s="50">
        <f t="shared" si="27"/>
        <v>0</v>
      </c>
      <c r="W46" s="50">
        <f t="shared" si="28"/>
        <v>0</v>
      </c>
      <c r="X46" s="50">
        <f t="shared" si="29"/>
        <v>0</v>
      </c>
      <c r="Y46" s="50">
        <f t="shared" si="30"/>
        <v>0</v>
      </c>
      <c r="Z46" s="50">
        <f t="shared" si="31"/>
        <v>0</v>
      </c>
      <c r="AA46" s="85"/>
      <c r="AB46" s="85"/>
      <c r="AC46" s="85"/>
      <c r="AD46" s="81"/>
      <c r="AE46" s="81"/>
      <c r="AF46" s="81"/>
      <c r="AG46" s="81"/>
      <c r="AH46" s="81"/>
      <c r="AI46" s="81"/>
      <c r="AJ46" s="81"/>
      <c r="AK46" s="81"/>
    </row>
    <row r="47" spans="1:37" s="15" customFormat="1" ht="24" customHeight="1" x14ac:dyDescent="0.25">
      <c r="A47" s="55" t="s">
        <v>9</v>
      </c>
      <c r="B47" s="111" t="s">
        <v>160</v>
      </c>
      <c r="C47" s="92">
        <v>246</v>
      </c>
      <c r="D47" s="10">
        <v>89</v>
      </c>
      <c r="E47" s="10">
        <v>157</v>
      </c>
      <c r="F47" s="10">
        <v>0</v>
      </c>
      <c r="G47" s="10">
        <v>0</v>
      </c>
      <c r="H47" s="92">
        <v>246</v>
      </c>
      <c r="I47" s="92">
        <v>197</v>
      </c>
      <c r="J47" s="92">
        <v>125</v>
      </c>
      <c r="K47" s="10">
        <v>125</v>
      </c>
      <c r="L47" s="10">
        <v>0</v>
      </c>
      <c r="M47" s="10">
        <v>72</v>
      </c>
      <c r="N47" s="10">
        <v>0</v>
      </c>
      <c r="O47" s="10">
        <v>44</v>
      </c>
      <c r="P47" s="10">
        <v>5</v>
      </c>
      <c r="Q47" s="10">
        <v>0</v>
      </c>
      <c r="R47" s="10">
        <v>0</v>
      </c>
      <c r="S47" s="92">
        <v>121</v>
      </c>
      <c r="T47" s="95">
        <f t="shared" si="0"/>
        <v>0.63451776649746194</v>
      </c>
      <c r="U47" s="50">
        <f t="shared" ref="U47" si="51">C47-D47-E47</f>
        <v>0</v>
      </c>
      <c r="V47" s="50">
        <f t="shared" ref="V47" si="52">C47-F47-G47-H47</f>
        <v>0</v>
      </c>
      <c r="W47" s="50">
        <f t="shared" ref="W47" si="53">H47-I47-O47-P47-Q47-R47</f>
        <v>0</v>
      </c>
      <c r="X47" s="50">
        <f t="shared" ref="X47" si="54">I47-J47-M47-N47</f>
        <v>0</v>
      </c>
      <c r="Y47" s="50">
        <f t="shared" ref="Y47" si="55">J47-K47-L47</f>
        <v>0</v>
      </c>
      <c r="Z47" s="50">
        <f t="shared" ref="Z47" si="56">S47-M47-N47-O47-P47-Q47-R47</f>
        <v>0</v>
      </c>
      <c r="AA47" s="85"/>
      <c r="AB47" s="85"/>
      <c r="AC47" s="85"/>
      <c r="AD47" s="81"/>
      <c r="AE47" s="81"/>
      <c r="AF47" s="81"/>
      <c r="AG47" s="81"/>
      <c r="AH47" s="81"/>
      <c r="AI47" s="81"/>
      <c r="AJ47" s="81"/>
      <c r="AK47" s="81"/>
    </row>
    <row r="48" spans="1:37" s="15" customFormat="1" ht="24" customHeight="1" x14ac:dyDescent="0.25">
      <c r="A48" s="55" t="s">
        <v>10</v>
      </c>
      <c r="B48" s="111" t="s">
        <v>161</v>
      </c>
      <c r="C48" s="92">
        <v>357</v>
      </c>
      <c r="D48" s="10">
        <v>189</v>
      </c>
      <c r="E48" s="10">
        <v>168</v>
      </c>
      <c r="F48" s="10">
        <v>0</v>
      </c>
      <c r="G48" s="10">
        <v>0</v>
      </c>
      <c r="H48" s="92">
        <v>357</v>
      </c>
      <c r="I48" s="92">
        <v>233</v>
      </c>
      <c r="J48" s="92">
        <v>112</v>
      </c>
      <c r="K48" s="10">
        <v>112</v>
      </c>
      <c r="L48" s="10">
        <v>0</v>
      </c>
      <c r="M48" s="10">
        <v>121</v>
      </c>
      <c r="N48" s="10">
        <v>0</v>
      </c>
      <c r="O48" s="10">
        <v>124</v>
      </c>
      <c r="P48" s="10">
        <v>0</v>
      </c>
      <c r="Q48" s="10">
        <v>0</v>
      </c>
      <c r="R48" s="10">
        <v>0</v>
      </c>
      <c r="S48" s="92">
        <v>245</v>
      </c>
      <c r="T48" s="95">
        <f t="shared" ref="T48" si="57">J48/I48</f>
        <v>0.48068669527896996</v>
      </c>
      <c r="U48" s="50">
        <f t="shared" ref="U48" si="58">C48-D48-E48</f>
        <v>0</v>
      </c>
      <c r="V48" s="50">
        <f t="shared" ref="V48" si="59">C48-F48-G48-H48</f>
        <v>0</v>
      </c>
      <c r="W48" s="50">
        <f t="shared" ref="W48" si="60">H48-I48-O48-P48-Q48-R48</f>
        <v>0</v>
      </c>
      <c r="X48" s="50">
        <f t="shared" ref="X48" si="61">I48-J48-M48-N48</f>
        <v>0</v>
      </c>
      <c r="Y48" s="50">
        <f t="shared" ref="Y48" si="62">J48-K48-L48</f>
        <v>0</v>
      </c>
      <c r="Z48" s="50">
        <f t="shared" ref="Z48" si="63">S48-M48-N48-O48-P48-Q48-R48</f>
        <v>0</v>
      </c>
      <c r="AA48" s="85"/>
      <c r="AB48" s="85"/>
      <c r="AC48" s="85"/>
      <c r="AD48" s="81"/>
      <c r="AE48" s="81"/>
      <c r="AF48" s="81"/>
      <c r="AG48" s="81"/>
      <c r="AH48" s="81"/>
      <c r="AI48" s="81"/>
      <c r="AJ48" s="81"/>
      <c r="AK48" s="81"/>
    </row>
    <row r="49" spans="1:37" s="15" customFormat="1" ht="24" customHeight="1" x14ac:dyDescent="0.25">
      <c r="A49" s="55" t="s">
        <v>11</v>
      </c>
      <c r="B49" s="111" t="s">
        <v>162</v>
      </c>
      <c r="C49" s="92">
        <v>154</v>
      </c>
      <c r="D49" s="10">
        <v>36</v>
      </c>
      <c r="E49" s="10">
        <v>118</v>
      </c>
      <c r="F49" s="10">
        <v>0</v>
      </c>
      <c r="G49" s="10">
        <v>1</v>
      </c>
      <c r="H49" s="92">
        <v>153</v>
      </c>
      <c r="I49" s="92">
        <v>125</v>
      </c>
      <c r="J49" s="92">
        <v>88</v>
      </c>
      <c r="K49" s="10">
        <v>88</v>
      </c>
      <c r="L49" s="10">
        <v>0</v>
      </c>
      <c r="M49" s="10">
        <v>36</v>
      </c>
      <c r="N49" s="10">
        <v>1</v>
      </c>
      <c r="O49" s="10">
        <v>28</v>
      </c>
      <c r="P49" s="10">
        <v>0</v>
      </c>
      <c r="Q49" s="10">
        <v>0</v>
      </c>
      <c r="R49" s="10">
        <v>0</v>
      </c>
      <c r="S49" s="92">
        <v>65</v>
      </c>
      <c r="T49" s="95">
        <f t="shared" si="0"/>
        <v>0.70399999999999996</v>
      </c>
      <c r="U49" s="50">
        <f t="shared" si="32"/>
        <v>0</v>
      </c>
      <c r="V49" s="50">
        <f t="shared" si="27"/>
        <v>0</v>
      </c>
      <c r="W49" s="50">
        <f t="shared" si="28"/>
        <v>0</v>
      </c>
      <c r="X49" s="50">
        <f t="shared" si="29"/>
        <v>0</v>
      </c>
      <c r="Y49" s="50">
        <f t="shared" si="30"/>
        <v>0</v>
      </c>
      <c r="Z49" s="50">
        <f t="shared" si="31"/>
        <v>0</v>
      </c>
      <c r="AA49" s="85"/>
      <c r="AB49" s="85"/>
      <c r="AC49" s="85"/>
      <c r="AD49" s="81"/>
      <c r="AE49" s="81"/>
      <c r="AF49" s="81"/>
      <c r="AG49" s="81"/>
      <c r="AH49" s="81"/>
      <c r="AI49" s="81"/>
      <c r="AJ49" s="81"/>
      <c r="AK49" s="81"/>
    </row>
    <row r="50" spans="1:37" s="15" customFormat="1" ht="24" customHeight="1" x14ac:dyDescent="0.25">
      <c r="A50" s="54" t="s">
        <v>11</v>
      </c>
      <c r="B50" s="67" t="s">
        <v>102</v>
      </c>
      <c r="C50" s="92">
        <v>675</v>
      </c>
      <c r="D50" s="103">
        <v>263</v>
      </c>
      <c r="E50" s="103">
        <v>412</v>
      </c>
      <c r="F50" s="103">
        <v>6</v>
      </c>
      <c r="G50" s="103">
        <v>4</v>
      </c>
      <c r="H50" s="92">
        <v>665</v>
      </c>
      <c r="I50" s="92">
        <v>477</v>
      </c>
      <c r="J50" s="92">
        <v>308</v>
      </c>
      <c r="K50" s="103">
        <v>307</v>
      </c>
      <c r="L50" s="103">
        <v>1</v>
      </c>
      <c r="M50" s="103">
        <v>167</v>
      </c>
      <c r="N50" s="103">
        <v>2</v>
      </c>
      <c r="O50" s="103">
        <v>172</v>
      </c>
      <c r="P50" s="103">
        <v>16</v>
      </c>
      <c r="Q50" s="103">
        <v>0</v>
      </c>
      <c r="R50" s="103">
        <v>0</v>
      </c>
      <c r="S50" s="103">
        <v>357</v>
      </c>
      <c r="T50" s="95">
        <f t="shared" si="0"/>
        <v>0.64570230607966461</v>
      </c>
      <c r="U50" s="50">
        <f t="shared" si="32"/>
        <v>0</v>
      </c>
      <c r="V50" s="50">
        <f t="shared" si="27"/>
        <v>0</v>
      </c>
      <c r="W50" s="50">
        <f t="shared" si="28"/>
        <v>0</v>
      </c>
      <c r="X50" s="50">
        <f t="shared" si="29"/>
        <v>0</v>
      </c>
      <c r="Y50" s="50">
        <f t="shared" si="30"/>
        <v>0</v>
      </c>
      <c r="Z50" s="50">
        <f t="shared" si="31"/>
        <v>0</v>
      </c>
      <c r="AA50" s="85"/>
      <c r="AB50" s="85"/>
      <c r="AC50" s="85"/>
      <c r="AD50" s="81"/>
      <c r="AE50" s="81"/>
      <c r="AF50" s="81"/>
      <c r="AG50" s="81"/>
      <c r="AH50" s="81"/>
      <c r="AI50" s="81"/>
      <c r="AJ50" s="81"/>
      <c r="AK50" s="81"/>
    </row>
    <row r="51" spans="1:37" s="15" customFormat="1" ht="24" customHeight="1" x14ac:dyDescent="0.25">
      <c r="A51" s="55" t="s">
        <v>7</v>
      </c>
      <c r="B51" s="111" t="s">
        <v>163</v>
      </c>
      <c r="C51" s="92">
        <v>275</v>
      </c>
      <c r="D51" s="10">
        <v>121</v>
      </c>
      <c r="E51" s="10">
        <v>154</v>
      </c>
      <c r="F51" s="10">
        <v>1</v>
      </c>
      <c r="G51" s="10">
        <v>0</v>
      </c>
      <c r="H51" s="92">
        <v>274</v>
      </c>
      <c r="I51" s="92">
        <v>184</v>
      </c>
      <c r="J51" s="92">
        <v>97</v>
      </c>
      <c r="K51" s="10">
        <v>96</v>
      </c>
      <c r="L51" s="10">
        <v>1</v>
      </c>
      <c r="M51" s="10">
        <v>86</v>
      </c>
      <c r="N51" s="10">
        <v>1</v>
      </c>
      <c r="O51" s="10">
        <v>74</v>
      </c>
      <c r="P51" s="10">
        <v>16</v>
      </c>
      <c r="Q51" s="10">
        <v>0</v>
      </c>
      <c r="R51" s="10">
        <v>0</v>
      </c>
      <c r="S51" s="92">
        <v>177</v>
      </c>
      <c r="T51" s="95">
        <f t="shared" si="0"/>
        <v>0.52717391304347827</v>
      </c>
      <c r="U51" s="50">
        <f t="shared" si="32"/>
        <v>0</v>
      </c>
      <c r="V51" s="50">
        <f t="shared" si="27"/>
        <v>0</v>
      </c>
      <c r="W51" s="50">
        <f t="shared" si="28"/>
        <v>0</v>
      </c>
      <c r="X51" s="50">
        <f t="shared" si="29"/>
        <v>0</v>
      </c>
      <c r="Y51" s="50">
        <f t="shared" si="30"/>
        <v>0</v>
      </c>
      <c r="Z51" s="50">
        <f t="shared" si="31"/>
        <v>0</v>
      </c>
      <c r="AA51" s="85"/>
      <c r="AB51" s="85"/>
      <c r="AC51" s="85"/>
      <c r="AD51" s="81"/>
      <c r="AE51" s="81"/>
      <c r="AF51" s="81"/>
      <c r="AG51" s="81"/>
      <c r="AH51" s="81"/>
      <c r="AI51" s="81"/>
      <c r="AJ51" s="81"/>
      <c r="AK51" s="81"/>
    </row>
    <row r="52" spans="1:37" s="15" customFormat="1" ht="24" customHeight="1" x14ac:dyDescent="0.25">
      <c r="A52" s="55" t="s">
        <v>8</v>
      </c>
      <c r="B52" s="111" t="s">
        <v>164</v>
      </c>
      <c r="C52" s="92">
        <v>180</v>
      </c>
      <c r="D52" s="10">
        <v>63</v>
      </c>
      <c r="E52" s="10">
        <v>117</v>
      </c>
      <c r="F52" s="10">
        <v>5</v>
      </c>
      <c r="G52" s="10">
        <v>3</v>
      </c>
      <c r="H52" s="92">
        <v>172</v>
      </c>
      <c r="I52" s="92">
        <v>126</v>
      </c>
      <c r="J52" s="92">
        <v>102</v>
      </c>
      <c r="K52" s="10">
        <v>102</v>
      </c>
      <c r="L52" s="10">
        <v>0</v>
      </c>
      <c r="M52" s="10">
        <v>24</v>
      </c>
      <c r="N52" s="10">
        <v>0</v>
      </c>
      <c r="O52" s="10">
        <v>46</v>
      </c>
      <c r="P52" s="10">
        <v>0</v>
      </c>
      <c r="Q52" s="10">
        <v>0</v>
      </c>
      <c r="R52" s="10">
        <v>0</v>
      </c>
      <c r="S52" s="92">
        <v>70</v>
      </c>
      <c r="T52" s="95">
        <f t="shared" si="0"/>
        <v>0.80952380952380953</v>
      </c>
      <c r="U52" s="50">
        <f t="shared" ref="U52:U53" si="64">C52-D52-E52</f>
        <v>0</v>
      </c>
      <c r="V52" s="50">
        <f t="shared" ref="V52:V53" si="65">C52-F52-G52-H52</f>
        <v>0</v>
      </c>
      <c r="W52" s="50">
        <f t="shared" ref="W52:W53" si="66">H52-I52-O52-P52-Q52-R52</f>
        <v>0</v>
      </c>
      <c r="X52" s="50">
        <f t="shared" ref="X52:X53" si="67">I52-J52-M52-N52</f>
        <v>0</v>
      </c>
      <c r="Y52" s="50">
        <f t="shared" ref="Y52:Y53" si="68">J52-K52-L52</f>
        <v>0</v>
      </c>
      <c r="Z52" s="50">
        <f>S52-M52-N52-O52-P52-Q52-R52</f>
        <v>0</v>
      </c>
      <c r="AA52" s="85"/>
      <c r="AB52" s="85"/>
      <c r="AC52" s="85"/>
      <c r="AD52" s="81"/>
      <c r="AE52" s="81"/>
      <c r="AF52" s="81"/>
      <c r="AG52" s="81"/>
      <c r="AH52" s="81"/>
      <c r="AI52" s="81"/>
      <c r="AJ52" s="81"/>
      <c r="AK52" s="81"/>
    </row>
    <row r="53" spans="1:37" s="15" customFormat="1" ht="24" customHeight="1" x14ac:dyDescent="0.25">
      <c r="A53" s="55" t="s">
        <v>9</v>
      </c>
      <c r="B53" s="111" t="s">
        <v>165</v>
      </c>
      <c r="C53" s="92">
        <v>220</v>
      </c>
      <c r="D53" s="10">
        <v>79</v>
      </c>
      <c r="E53" s="10">
        <v>141</v>
      </c>
      <c r="F53" s="10">
        <v>0</v>
      </c>
      <c r="G53" s="10">
        <v>1</v>
      </c>
      <c r="H53" s="92">
        <v>219</v>
      </c>
      <c r="I53" s="92">
        <v>167</v>
      </c>
      <c r="J53" s="92">
        <v>109</v>
      </c>
      <c r="K53" s="10">
        <v>109</v>
      </c>
      <c r="L53" s="10">
        <v>0</v>
      </c>
      <c r="M53" s="10">
        <v>57</v>
      </c>
      <c r="N53" s="10">
        <v>1</v>
      </c>
      <c r="O53" s="10">
        <v>52</v>
      </c>
      <c r="P53" s="10">
        <v>0</v>
      </c>
      <c r="Q53" s="10">
        <v>0</v>
      </c>
      <c r="R53" s="10">
        <v>0</v>
      </c>
      <c r="S53" s="92">
        <v>110</v>
      </c>
      <c r="T53" s="95">
        <f t="shared" si="0"/>
        <v>0.65269461077844315</v>
      </c>
      <c r="U53" s="50">
        <f t="shared" si="64"/>
        <v>0</v>
      </c>
      <c r="V53" s="50">
        <f t="shared" si="65"/>
        <v>0</v>
      </c>
      <c r="W53" s="50">
        <f t="shared" si="66"/>
        <v>0</v>
      </c>
      <c r="X53" s="50">
        <f t="shared" si="67"/>
        <v>0</v>
      </c>
      <c r="Y53" s="50">
        <f t="shared" si="68"/>
        <v>0</v>
      </c>
      <c r="Z53" s="50">
        <f t="shared" ref="Z53" si="69">S53-M53-N53-O53-P53-Q53-R53</f>
        <v>0</v>
      </c>
      <c r="AA53" s="85"/>
      <c r="AB53" s="85"/>
      <c r="AC53" s="85"/>
      <c r="AD53" s="81"/>
      <c r="AE53" s="81"/>
      <c r="AF53" s="81"/>
      <c r="AG53" s="81"/>
      <c r="AH53" s="81"/>
      <c r="AI53" s="81"/>
      <c r="AJ53" s="81"/>
      <c r="AK53" s="81"/>
    </row>
    <row r="54" spans="1:37" s="15" customFormat="1" ht="24" customHeight="1" x14ac:dyDescent="0.25">
      <c r="A54" s="54" t="s">
        <v>12</v>
      </c>
      <c r="B54" s="67" t="s">
        <v>103</v>
      </c>
      <c r="C54" s="92">
        <v>1050</v>
      </c>
      <c r="D54" s="103">
        <v>526</v>
      </c>
      <c r="E54" s="103">
        <v>524</v>
      </c>
      <c r="F54" s="103">
        <v>0</v>
      </c>
      <c r="G54" s="103">
        <v>1</v>
      </c>
      <c r="H54" s="92">
        <v>1049</v>
      </c>
      <c r="I54" s="92">
        <v>760</v>
      </c>
      <c r="J54" s="92">
        <v>408</v>
      </c>
      <c r="K54" s="103">
        <v>406</v>
      </c>
      <c r="L54" s="103">
        <v>2</v>
      </c>
      <c r="M54" s="103">
        <v>352</v>
      </c>
      <c r="N54" s="103">
        <v>0</v>
      </c>
      <c r="O54" s="103">
        <v>272</v>
      </c>
      <c r="P54" s="103">
        <v>17</v>
      </c>
      <c r="Q54" s="103">
        <v>0</v>
      </c>
      <c r="R54" s="103">
        <v>0</v>
      </c>
      <c r="S54" s="92">
        <v>641</v>
      </c>
      <c r="T54" s="95">
        <f t="shared" si="0"/>
        <v>0.5368421052631579</v>
      </c>
      <c r="U54" s="50">
        <f t="shared" si="32"/>
        <v>0</v>
      </c>
      <c r="V54" s="50">
        <f t="shared" si="27"/>
        <v>0</v>
      </c>
      <c r="W54" s="50">
        <f t="shared" si="28"/>
        <v>0</v>
      </c>
      <c r="X54" s="50">
        <f t="shared" si="29"/>
        <v>0</v>
      </c>
      <c r="Y54" s="50">
        <f t="shared" si="30"/>
        <v>0</v>
      </c>
      <c r="Z54" s="50">
        <f t="shared" si="31"/>
        <v>0</v>
      </c>
      <c r="AA54" s="85"/>
      <c r="AB54" s="85"/>
      <c r="AC54" s="85"/>
      <c r="AD54" s="81"/>
      <c r="AE54" s="81"/>
      <c r="AF54" s="81"/>
      <c r="AG54" s="81"/>
      <c r="AH54" s="81"/>
      <c r="AI54" s="81"/>
      <c r="AJ54" s="81"/>
      <c r="AK54" s="81"/>
    </row>
    <row r="55" spans="1:37" s="126" customFormat="1" ht="24" customHeight="1" x14ac:dyDescent="0.25">
      <c r="A55" s="121" t="s">
        <v>7</v>
      </c>
      <c r="B55" s="122" t="s">
        <v>166</v>
      </c>
      <c r="C55" s="92">
        <v>215</v>
      </c>
      <c r="D55" s="74">
        <v>126</v>
      </c>
      <c r="E55" s="74">
        <v>89</v>
      </c>
      <c r="F55" s="74">
        <v>0</v>
      </c>
      <c r="G55" s="74">
        <v>0</v>
      </c>
      <c r="H55" s="92">
        <v>215</v>
      </c>
      <c r="I55" s="92">
        <v>118</v>
      </c>
      <c r="J55" s="92">
        <v>65</v>
      </c>
      <c r="K55" s="74">
        <v>65</v>
      </c>
      <c r="L55" s="74">
        <v>0</v>
      </c>
      <c r="M55" s="74">
        <v>53</v>
      </c>
      <c r="N55" s="74">
        <v>0</v>
      </c>
      <c r="O55" s="74">
        <v>88</v>
      </c>
      <c r="P55" s="74">
        <v>9</v>
      </c>
      <c r="Q55" s="74">
        <v>0</v>
      </c>
      <c r="R55" s="74">
        <v>0</v>
      </c>
      <c r="S55" s="92">
        <v>150</v>
      </c>
      <c r="T55" s="95">
        <f t="shared" si="0"/>
        <v>0.55084745762711862</v>
      </c>
      <c r="U55" s="123">
        <f t="shared" si="32"/>
        <v>0</v>
      </c>
      <c r="V55" s="123">
        <f t="shared" si="27"/>
        <v>0</v>
      </c>
      <c r="W55" s="123">
        <f t="shared" si="28"/>
        <v>0</v>
      </c>
      <c r="X55" s="123">
        <f t="shared" si="29"/>
        <v>0</v>
      </c>
      <c r="Y55" s="123">
        <f t="shared" si="30"/>
        <v>0</v>
      </c>
      <c r="Z55" s="123">
        <f t="shared" si="31"/>
        <v>0</v>
      </c>
      <c r="AA55" s="124"/>
      <c r="AB55" s="124"/>
      <c r="AC55" s="124"/>
      <c r="AD55" s="125"/>
      <c r="AE55" s="125"/>
      <c r="AF55" s="125"/>
      <c r="AG55" s="125"/>
      <c r="AH55" s="125"/>
      <c r="AI55" s="125"/>
      <c r="AJ55" s="125"/>
      <c r="AK55" s="125"/>
    </row>
    <row r="56" spans="1:37" s="15" customFormat="1" ht="24" customHeight="1" x14ac:dyDescent="0.25">
      <c r="A56" s="68" t="s">
        <v>8</v>
      </c>
      <c r="B56" s="112" t="s">
        <v>167</v>
      </c>
      <c r="C56" s="92">
        <v>251</v>
      </c>
      <c r="D56" s="10">
        <v>137</v>
      </c>
      <c r="E56" s="10">
        <v>114</v>
      </c>
      <c r="F56" s="10">
        <v>0</v>
      </c>
      <c r="G56" s="10">
        <v>0</v>
      </c>
      <c r="H56" s="92">
        <v>251</v>
      </c>
      <c r="I56" s="92">
        <v>169</v>
      </c>
      <c r="J56" s="92">
        <v>89</v>
      </c>
      <c r="K56" s="10">
        <v>88</v>
      </c>
      <c r="L56" s="10">
        <v>1</v>
      </c>
      <c r="M56" s="10">
        <v>80</v>
      </c>
      <c r="N56" s="10">
        <v>0</v>
      </c>
      <c r="O56" s="10">
        <v>82</v>
      </c>
      <c r="P56" s="10">
        <v>0</v>
      </c>
      <c r="Q56" s="10">
        <v>0</v>
      </c>
      <c r="R56" s="10">
        <v>0</v>
      </c>
      <c r="S56" s="92">
        <v>162</v>
      </c>
      <c r="T56" s="95">
        <f t="shared" si="0"/>
        <v>0.52662721893491127</v>
      </c>
      <c r="U56" s="50">
        <f t="shared" si="32"/>
        <v>0</v>
      </c>
      <c r="V56" s="50">
        <f t="shared" si="27"/>
        <v>0</v>
      </c>
      <c r="W56" s="50">
        <f t="shared" si="28"/>
        <v>0</v>
      </c>
      <c r="X56" s="50">
        <f t="shared" si="29"/>
        <v>0</v>
      </c>
      <c r="Y56" s="50">
        <f t="shared" si="30"/>
        <v>0</v>
      </c>
      <c r="Z56" s="50">
        <f t="shared" si="31"/>
        <v>0</v>
      </c>
      <c r="AA56" s="85"/>
      <c r="AB56" s="85"/>
      <c r="AC56" s="85"/>
      <c r="AD56" s="81"/>
      <c r="AE56" s="81"/>
      <c r="AF56" s="81"/>
      <c r="AG56" s="81"/>
      <c r="AH56" s="81"/>
      <c r="AI56" s="81"/>
      <c r="AJ56" s="81"/>
      <c r="AK56" s="81"/>
    </row>
    <row r="57" spans="1:37" s="15" customFormat="1" ht="24" customHeight="1" x14ac:dyDescent="0.25">
      <c r="A57" s="68" t="s">
        <v>9</v>
      </c>
      <c r="B57" s="112" t="s">
        <v>168</v>
      </c>
      <c r="C57" s="92">
        <v>187</v>
      </c>
      <c r="D57" s="10">
        <v>74</v>
      </c>
      <c r="E57" s="10">
        <v>113</v>
      </c>
      <c r="F57" s="10">
        <v>0</v>
      </c>
      <c r="G57" s="10">
        <v>0</v>
      </c>
      <c r="H57" s="92">
        <v>187</v>
      </c>
      <c r="I57" s="92">
        <v>153</v>
      </c>
      <c r="J57" s="92">
        <v>84</v>
      </c>
      <c r="K57" s="10">
        <v>84</v>
      </c>
      <c r="L57" s="10">
        <v>0</v>
      </c>
      <c r="M57" s="10">
        <v>69</v>
      </c>
      <c r="N57" s="10">
        <v>0</v>
      </c>
      <c r="O57" s="10">
        <v>33</v>
      </c>
      <c r="P57" s="10">
        <v>1</v>
      </c>
      <c r="Q57" s="10">
        <v>0</v>
      </c>
      <c r="R57" s="10">
        <v>0</v>
      </c>
      <c r="S57" s="92">
        <v>103</v>
      </c>
      <c r="T57" s="95">
        <f t="shared" si="0"/>
        <v>0.5490196078431373</v>
      </c>
      <c r="U57" s="50">
        <f t="shared" si="32"/>
        <v>0</v>
      </c>
      <c r="V57" s="50">
        <f t="shared" si="27"/>
        <v>0</v>
      </c>
      <c r="W57" s="50">
        <f t="shared" si="28"/>
        <v>0</v>
      </c>
      <c r="X57" s="50">
        <f t="shared" si="29"/>
        <v>0</v>
      </c>
      <c r="Y57" s="50">
        <f t="shared" si="30"/>
        <v>0</v>
      </c>
      <c r="Z57" s="50">
        <f t="shared" si="31"/>
        <v>0</v>
      </c>
      <c r="AA57" s="85"/>
      <c r="AB57" s="85"/>
      <c r="AC57" s="85"/>
      <c r="AD57" s="81"/>
      <c r="AE57" s="81"/>
      <c r="AF57" s="81"/>
      <c r="AG57" s="81"/>
      <c r="AH57" s="81"/>
      <c r="AI57" s="81"/>
      <c r="AJ57" s="81"/>
      <c r="AK57" s="81"/>
    </row>
    <row r="58" spans="1:37" s="15" customFormat="1" ht="24" customHeight="1" x14ac:dyDescent="0.25">
      <c r="A58" s="68" t="s">
        <v>10</v>
      </c>
      <c r="B58" s="112" t="s">
        <v>169</v>
      </c>
      <c r="C58" s="92">
        <v>214</v>
      </c>
      <c r="D58" s="10">
        <v>125</v>
      </c>
      <c r="E58" s="10">
        <v>89</v>
      </c>
      <c r="F58" s="10">
        <v>0</v>
      </c>
      <c r="G58" s="10">
        <v>0</v>
      </c>
      <c r="H58" s="92">
        <v>214</v>
      </c>
      <c r="I58" s="92">
        <v>157</v>
      </c>
      <c r="J58" s="92">
        <v>74</v>
      </c>
      <c r="K58" s="10">
        <v>74</v>
      </c>
      <c r="L58" s="10">
        <v>0</v>
      </c>
      <c r="M58" s="10">
        <v>83</v>
      </c>
      <c r="N58" s="10">
        <v>0</v>
      </c>
      <c r="O58" s="10">
        <v>50</v>
      </c>
      <c r="P58" s="10">
        <v>7</v>
      </c>
      <c r="Q58" s="10">
        <v>0</v>
      </c>
      <c r="R58" s="10">
        <v>0</v>
      </c>
      <c r="S58" s="92">
        <v>140</v>
      </c>
      <c r="T58" s="95">
        <f t="shared" si="0"/>
        <v>0.4713375796178344</v>
      </c>
      <c r="U58" s="50">
        <f t="shared" si="32"/>
        <v>0</v>
      </c>
      <c r="V58" s="50">
        <f t="shared" si="27"/>
        <v>0</v>
      </c>
      <c r="W58" s="50">
        <f t="shared" si="28"/>
        <v>0</v>
      </c>
      <c r="X58" s="50">
        <f t="shared" si="29"/>
        <v>0</v>
      </c>
      <c r="Y58" s="50">
        <f t="shared" si="30"/>
        <v>0</v>
      </c>
      <c r="Z58" s="50">
        <f t="shared" si="31"/>
        <v>0</v>
      </c>
      <c r="AA58" s="85"/>
      <c r="AB58" s="85"/>
      <c r="AC58" s="85"/>
      <c r="AD58" s="81"/>
      <c r="AE58" s="81"/>
      <c r="AF58" s="81"/>
      <c r="AG58" s="81"/>
      <c r="AH58" s="81"/>
      <c r="AI58" s="81"/>
      <c r="AJ58" s="81"/>
      <c r="AK58" s="81"/>
    </row>
    <row r="59" spans="1:37" s="15" customFormat="1" ht="24" customHeight="1" x14ac:dyDescent="0.25">
      <c r="A59" s="68" t="s">
        <v>11</v>
      </c>
      <c r="B59" s="112" t="s">
        <v>170</v>
      </c>
      <c r="C59" s="92">
        <v>183</v>
      </c>
      <c r="D59" s="10">
        <v>64</v>
      </c>
      <c r="E59" s="10">
        <v>119</v>
      </c>
      <c r="F59" s="10">
        <v>0</v>
      </c>
      <c r="G59" s="10">
        <v>1</v>
      </c>
      <c r="H59" s="92">
        <v>182</v>
      </c>
      <c r="I59" s="92">
        <v>163</v>
      </c>
      <c r="J59" s="92">
        <v>96</v>
      </c>
      <c r="K59" s="10">
        <v>95</v>
      </c>
      <c r="L59" s="10">
        <v>1</v>
      </c>
      <c r="M59" s="10">
        <v>67</v>
      </c>
      <c r="N59" s="10">
        <v>0</v>
      </c>
      <c r="O59" s="10">
        <v>19</v>
      </c>
      <c r="P59" s="10">
        <v>0</v>
      </c>
      <c r="Q59" s="10">
        <v>0</v>
      </c>
      <c r="R59" s="10">
        <v>0</v>
      </c>
      <c r="S59" s="92">
        <v>86</v>
      </c>
      <c r="T59" s="95">
        <f t="shared" si="0"/>
        <v>0.58895705521472397</v>
      </c>
      <c r="U59" s="50">
        <f t="shared" ref="U59" si="70">C59-D59-E59</f>
        <v>0</v>
      </c>
      <c r="V59" s="50">
        <f t="shared" ref="V59" si="71">C59-F59-G59-H59</f>
        <v>0</v>
      </c>
      <c r="W59" s="50">
        <f t="shared" ref="W59" si="72">H59-I59-O59-P59-Q59-R59</f>
        <v>0</v>
      </c>
      <c r="X59" s="50">
        <f t="shared" ref="X59" si="73">I59-J59-M59-N59</f>
        <v>0</v>
      </c>
      <c r="Y59" s="50">
        <f t="shared" ref="Y59" si="74">J59-K59-L59</f>
        <v>0</v>
      </c>
      <c r="Z59" s="50">
        <f t="shared" ref="Z59" si="75">S59-M59-N59-O59-P59-Q59-R59</f>
        <v>0</v>
      </c>
      <c r="AA59" s="85"/>
      <c r="AB59" s="85"/>
      <c r="AC59" s="85"/>
      <c r="AD59" s="81"/>
      <c r="AE59" s="81"/>
      <c r="AF59" s="81"/>
      <c r="AG59" s="81"/>
      <c r="AH59" s="81"/>
      <c r="AI59" s="81"/>
      <c r="AJ59" s="81"/>
      <c r="AK59" s="81"/>
    </row>
    <row r="60" spans="1:37" s="15" customFormat="1" ht="24" customHeight="1" x14ac:dyDescent="0.25">
      <c r="A60" s="54" t="s">
        <v>13</v>
      </c>
      <c r="B60" s="67" t="s">
        <v>104</v>
      </c>
      <c r="C60" s="92">
        <v>1344</v>
      </c>
      <c r="D60" s="103">
        <v>476</v>
      </c>
      <c r="E60" s="103">
        <v>868</v>
      </c>
      <c r="F60" s="103">
        <v>7</v>
      </c>
      <c r="G60" s="103">
        <v>0</v>
      </c>
      <c r="H60" s="92">
        <v>1337</v>
      </c>
      <c r="I60" s="92">
        <v>1141</v>
      </c>
      <c r="J60" s="92">
        <v>694</v>
      </c>
      <c r="K60" s="103">
        <v>674</v>
      </c>
      <c r="L60" s="103">
        <v>20</v>
      </c>
      <c r="M60" s="103">
        <v>442</v>
      </c>
      <c r="N60" s="103">
        <v>5</v>
      </c>
      <c r="O60" s="103">
        <v>155</v>
      </c>
      <c r="P60" s="103">
        <v>3</v>
      </c>
      <c r="Q60" s="103">
        <v>0</v>
      </c>
      <c r="R60" s="103">
        <v>38</v>
      </c>
      <c r="S60" s="103">
        <v>643</v>
      </c>
      <c r="T60" s="95">
        <f t="shared" si="0"/>
        <v>0.60823838737949165</v>
      </c>
      <c r="U60" s="50">
        <f t="shared" si="32"/>
        <v>0</v>
      </c>
      <c r="V60" s="50">
        <f t="shared" si="27"/>
        <v>0</v>
      </c>
      <c r="W60" s="50">
        <f t="shared" si="28"/>
        <v>0</v>
      </c>
      <c r="X60" s="50">
        <f t="shared" si="29"/>
        <v>0</v>
      </c>
      <c r="Y60" s="50">
        <f t="shared" si="30"/>
        <v>0</v>
      </c>
      <c r="Z60" s="50">
        <f t="shared" si="31"/>
        <v>0</v>
      </c>
      <c r="AA60" s="85"/>
      <c r="AB60" s="85"/>
      <c r="AC60" s="85"/>
      <c r="AD60" s="81"/>
      <c r="AE60" s="81"/>
      <c r="AF60" s="81"/>
      <c r="AG60" s="81"/>
      <c r="AH60" s="81"/>
      <c r="AI60" s="81"/>
      <c r="AJ60" s="81"/>
      <c r="AK60" s="81"/>
    </row>
    <row r="61" spans="1:37" s="15" customFormat="1" ht="24" customHeight="1" x14ac:dyDescent="0.25">
      <c r="A61" s="55" t="s">
        <v>7</v>
      </c>
      <c r="B61" s="114" t="s">
        <v>171</v>
      </c>
      <c r="C61" s="92">
        <v>9</v>
      </c>
      <c r="D61" s="10">
        <v>0</v>
      </c>
      <c r="E61" s="10">
        <v>9</v>
      </c>
      <c r="F61" s="10">
        <v>0</v>
      </c>
      <c r="G61" s="10">
        <v>0</v>
      </c>
      <c r="H61" s="92">
        <v>9</v>
      </c>
      <c r="I61" s="92">
        <v>9</v>
      </c>
      <c r="J61" s="92">
        <v>9</v>
      </c>
      <c r="K61" s="10">
        <v>9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92">
        <v>0</v>
      </c>
      <c r="T61" s="95">
        <f t="shared" si="0"/>
        <v>1</v>
      </c>
      <c r="U61" s="50">
        <f t="shared" si="32"/>
        <v>0</v>
      </c>
      <c r="V61" s="50">
        <f t="shared" si="27"/>
        <v>0</v>
      </c>
      <c r="W61" s="50">
        <f t="shared" si="28"/>
        <v>0</v>
      </c>
      <c r="X61" s="50">
        <f t="shared" si="29"/>
        <v>0</v>
      </c>
      <c r="Y61" s="50">
        <f t="shared" si="30"/>
        <v>0</v>
      </c>
      <c r="Z61" s="50">
        <f t="shared" si="31"/>
        <v>0</v>
      </c>
      <c r="AA61" s="85"/>
      <c r="AB61" s="85"/>
      <c r="AC61" s="85"/>
      <c r="AD61" s="81"/>
      <c r="AE61" s="81"/>
      <c r="AF61" s="81"/>
      <c r="AG61" s="81"/>
      <c r="AH61" s="81"/>
      <c r="AI61" s="81"/>
      <c r="AJ61" s="81"/>
      <c r="AK61" s="81"/>
    </row>
    <row r="62" spans="1:37" s="15" customFormat="1" ht="24" customHeight="1" x14ac:dyDescent="0.25">
      <c r="A62" s="55" t="s">
        <v>8</v>
      </c>
      <c r="B62" s="114" t="s">
        <v>172</v>
      </c>
      <c r="C62" s="92">
        <v>183</v>
      </c>
      <c r="D62" s="10">
        <v>73</v>
      </c>
      <c r="E62" s="10">
        <v>110</v>
      </c>
      <c r="F62" s="10">
        <v>0</v>
      </c>
      <c r="G62" s="10">
        <v>0</v>
      </c>
      <c r="H62" s="92">
        <v>183</v>
      </c>
      <c r="I62" s="92">
        <v>155</v>
      </c>
      <c r="J62" s="92">
        <v>102</v>
      </c>
      <c r="K62" s="10">
        <v>101</v>
      </c>
      <c r="L62" s="10">
        <v>1</v>
      </c>
      <c r="M62" s="10">
        <v>53</v>
      </c>
      <c r="N62" s="10">
        <v>0</v>
      </c>
      <c r="O62" s="10">
        <v>26</v>
      </c>
      <c r="P62" s="10">
        <v>0</v>
      </c>
      <c r="Q62" s="10">
        <v>0</v>
      </c>
      <c r="R62" s="10">
        <v>2</v>
      </c>
      <c r="S62" s="92">
        <v>81</v>
      </c>
      <c r="T62" s="95">
        <f t="shared" si="0"/>
        <v>0.65806451612903227</v>
      </c>
      <c r="U62" s="50">
        <f t="shared" ref="U62:U67" si="76">C62-D62-E62</f>
        <v>0</v>
      </c>
      <c r="V62" s="50">
        <f t="shared" ref="V62:V67" si="77">C62-F62-G62-H62</f>
        <v>0</v>
      </c>
      <c r="W62" s="50">
        <f t="shared" ref="W62:W67" si="78">H62-I62-O62-P62-Q62-R62</f>
        <v>0</v>
      </c>
      <c r="X62" s="50">
        <f t="shared" ref="X62:X67" si="79">I62-J62-M62-N62</f>
        <v>0</v>
      </c>
      <c r="Y62" s="50">
        <f t="shared" ref="Y62:Y67" si="80">J62-K62-L62</f>
        <v>0</v>
      </c>
      <c r="Z62" s="50">
        <f t="shared" ref="Z62:Z67" si="81">S62-M62-N62-O62-P62-Q62-R62</f>
        <v>0</v>
      </c>
      <c r="AA62" s="85"/>
      <c r="AB62" s="85"/>
      <c r="AC62" s="85"/>
      <c r="AD62" s="81"/>
      <c r="AE62" s="81"/>
      <c r="AF62" s="81"/>
      <c r="AG62" s="81"/>
      <c r="AH62" s="81"/>
      <c r="AI62" s="81"/>
      <c r="AJ62" s="81"/>
      <c r="AK62" s="81"/>
    </row>
    <row r="63" spans="1:37" s="15" customFormat="1" ht="24" customHeight="1" x14ac:dyDescent="0.25">
      <c r="A63" s="55" t="s">
        <v>9</v>
      </c>
      <c r="B63" s="114" t="s">
        <v>173</v>
      </c>
      <c r="C63" s="92">
        <v>165</v>
      </c>
      <c r="D63" s="10">
        <v>40</v>
      </c>
      <c r="E63" s="10">
        <v>125</v>
      </c>
      <c r="F63" s="10">
        <v>1</v>
      </c>
      <c r="G63" s="10">
        <v>0</v>
      </c>
      <c r="H63" s="92">
        <v>164</v>
      </c>
      <c r="I63" s="92">
        <v>150</v>
      </c>
      <c r="J63" s="92">
        <v>83</v>
      </c>
      <c r="K63" s="10">
        <v>78</v>
      </c>
      <c r="L63" s="10">
        <v>5</v>
      </c>
      <c r="M63" s="10">
        <v>67</v>
      </c>
      <c r="N63" s="10">
        <v>0</v>
      </c>
      <c r="O63" s="10">
        <v>14</v>
      </c>
      <c r="P63" s="10">
        <v>0</v>
      </c>
      <c r="Q63" s="10">
        <v>0</v>
      </c>
      <c r="R63" s="10">
        <v>0</v>
      </c>
      <c r="S63" s="92">
        <v>81</v>
      </c>
      <c r="T63" s="95">
        <f t="shared" si="0"/>
        <v>0.55333333333333334</v>
      </c>
      <c r="U63" s="50">
        <f t="shared" si="76"/>
        <v>0</v>
      </c>
      <c r="V63" s="50">
        <f t="shared" si="77"/>
        <v>0</v>
      </c>
      <c r="W63" s="50">
        <f t="shared" si="78"/>
        <v>0</v>
      </c>
      <c r="X63" s="50">
        <f t="shared" si="79"/>
        <v>0</v>
      </c>
      <c r="Y63" s="50">
        <f t="shared" si="80"/>
        <v>0</v>
      </c>
      <c r="Z63" s="50">
        <f t="shared" si="81"/>
        <v>0</v>
      </c>
      <c r="AA63" s="85"/>
      <c r="AB63" s="85"/>
      <c r="AC63" s="85"/>
      <c r="AD63" s="81"/>
      <c r="AE63" s="81"/>
      <c r="AF63" s="81"/>
      <c r="AG63" s="81"/>
      <c r="AH63" s="81"/>
      <c r="AI63" s="81"/>
      <c r="AJ63" s="81"/>
      <c r="AK63" s="81"/>
    </row>
    <row r="64" spans="1:37" s="15" customFormat="1" ht="24" customHeight="1" x14ac:dyDescent="0.25">
      <c r="A64" s="55" t="s">
        <v>10</v>
      </c>
      <c r="B64" s="114" t="s">
        <v>174</v>
      </c>
      <c r="C64" s="92">
        <v>180</v>
      </c>
      <c r="D64" s="10">
        <v>59</v>
      </c>
      <c r="E64" s="10">
        <v>121</v>
      </c>
      <c r="F64" s="10">
        <v>0</v>
      </c>
      <c r="G64" s="10">
        <v>0</v>
      </c>
      <c r="H64" s="92">
        <v>180</v>
      </c>
      <c r="I64" s="92">
        <v>152</v>
      </c>
      <c r="J64" s="92">
        <v>97</v>
      </c>
      <c r="K64" s="10">
        <v>91</v>
      </c>
      <c r="L64" s="10">
        <v>6</v>
      </c>
      <c r="M64" s="10">
        <v>52</v>
      </c>
      <c r="N64" s="10">
        <v>3</v>
      </c>
      <c r="O64" s="10">
        <v>11</v>
      </c>
      <c r="P64" s="10">
        <v>1</v>
      </c>
      <c r="Q64" s="10">
        <v>0</v>
      </c>
      <c r="R64" s="10">
        <v>16</v>
      </c>
      <c r="S64" s="92">
        <v>83</v>
      </c>
      <c r="T64" s="95">
        <f t="shared" si="0"/>
        <v>0.63815789473684215</v>
      </c>
      <c r="U64" s="50">
        <f t="shared" si="76"/>
        <v>0</v>
      </c>
      <c r="V64" s="50">
        <f t="shared" si="77"/>
        <v>0</v>
      </c>
      <c r="W64" s="50">
        <f t="shared" si="78"/>
        <v>0</v>
      </c>
      <c r="X64" s="50">
        <f t="shared" si="79"/>
        <v>0</v>
      </c>
      <c r="Y64" s="50">
        <f t="shared" si="80"/>
        <v>0</v>
      </c>
      <c r="Z64" s="50">
        <f t="shared" si="81"/>
        <v>0</v>
      </c>
      <c r="AA64" s="85"/>
      <c r="AB64" s="85"/>
      <c r="AC64" s="85"/>
      <c r="AD64" s="81"/>
      <c r="AE64" s="81"/>
      <c r="AF64" s="81"/>
      <c r="AG64" s="81"/>
      <c r="AH64" s="81"/>
      <c r="AI64" s="81"/>
      <c r="AJ64" s="81"/>
      <c r="AK64" s="81"/>
    </row>
    <row r="65" spans="1:37" s="15" customFormat="1" ht="24" customHeight="1" x14ac:dyDescent="0.25">
      <c r="A65" s="55" t="s">
        <v>11</v>
      </c>
      <c r="B65" s="114" t="s">
        <v>175</v>
      </c>
      <c r="C65" s="92">
        <v>201</v>
      </c>
      <c r="D65" s="10">
        <v>82</v>
      </c>
      <c r="E65" s="10">
        <v>119</v>
      </c>
      <c r="F65" s="10">
        <v>0</v>
      </c>
      <c r="G65" s="10">
        <v>0</v>
      </c>
      <c r="H65" s="92">
        <v>201</v>
      </c>
      <c r="I65" s="92">
        <v>170</v>
      </c>
      <c r="J65" s="92">
        <v>100</v>
      </c>
      <c r="K65" s="10">
        <v>93</v>
      </c>
      <c r="L65" s="10">
        <v>7</v>
      </c>
      <c r="M65" s="10">
        <v>69</v>
      </c>
      <c r="N65" s="10">
        <v>1</v>
      </c>
      <c r="O65" s="10">
        <v>26</v>
      </c>
      <c r="P65" s="10">
        <v>0</v>
      </c>
      <c r="Q65" s="10">
        <v>0</v>
      </c>
      <c r="R65" s="10">
        <v>5</v>
      </c>
      <c r="S65" s="92">
        <v>101</v>
      </c>
      <c r="T65" s="95">
        <f t="shared" si="0"/>
        <v>0.58823529411764708</v>
      </c>
      <c r="U65" s="50">
        <f t="shared" si="76"/>
        <v>0</v>
      </c>
      <c r="V65" s="50">
        <f t="shared" si="77"/>
        <v>0</v>
      </c>
      <c r="W65" s="50">
        <f t="shared" si="78"/>
        <v>0</v>
      </c>
      <c r="X65" s="50">
        <f t="shared" si="79"/>
        <v>0</v>
      </c>
      <c r="Y65" s="50">
        <f t="shared" si="80"/>
        <v>0</v>
      </c>
      <c r="Z65" s="50">
        <f t="shared" si="81"/>
        <v>0</v>
      </c>
      <c r="AA65" s="85"/>
      <c r="AB65" s="85"/>
      <c r="AC65" s="85"/>
      <c r="AD65" s="81"/>
      <c r="AE65" s="81"/>
      <c r="AF65" s="81"/>
      <c r="AG65" s="81"/>
      <c r="AH65" s="81"/>
      <c r="AI65" s="81"/>
      <c r="AJ65" s="81"/>
      <c r="AK65" s="81"/>
    </row>
    <row r="66" spans="1:37" s="15" customFormat="1" ht="24" customHeight="1" x14ac:dyDescent="0.25">
      <c r="A66" s="55" t="s">
        <v>12</v>
      </c>
      <c r="B66" s="114" t="s">
        <v>176</v>
      </c>
      <c r="C66" s="92">
        <v>236</v>
      </c>
      <c r="D66" s="10">
        <v>103</v>
      </c>
      <c r="E66" s="10">
        <v>133</v>
      </c>
      <c r="F66" s="10">
        <v>3</v>
      </c>
      <c r="G66" s="10">
        <v>0</v>
      </c>
      <c r="H66" s="92">
        <v>233</v>
      </c>
      <c r="I66" s="92">
        <v>177</v>
      </c>
      <c r="J66" s="92">
        <v>105</v>
      </c>
      <c r="K66" s="10">
        <v>104</v>
      </c>
      <c r="L66" s="10">
        <v>1</v>
      </c>
      <c r="M66" s="10">
        <v>71</v>
      </c>
      <c r="N66" s="10">
        <v>1</v>
      </c>
      <c r="O66" s="10">
        <v>49</v>
      </c>
      <c r="P66" s="10">
        <v>0</v>
      </c>
      <c r="Q66" s="10">
        <v>0</v>
      </c>
      <c r="R66" s="10">
        <v>7</v>
      </c>
      <c r="S66" s="92">
        <v>128</v>
      </c>
      <c r="T66" s="95">
        <f t="shared" ref="T66" si="82">J66/I66</f>
        <v>0.59322033898305082</v>
      </c>
      <c r="U66" s="50">
        <f t="shared" ref="U66" si="83">C66-D66-E66</f>
        <v>0</v>
      </c>
      <c r="V66" s="50">
        <f t="shared" ref="V66" si="84">C66-F66-G66-H66</f>
        <v>0</v>
      </c>
      <c r="W66" s="50">
        <f t="shared" ref="W66" si="85">H66-I66-O66-P66-Q66-R66</f>
        <v>0</v>
      </c>
      <c r="X66" s="50">
        <f t="shared" ref="X66" si="86">I66-J66-M66-N66</f>
        <v>0</v>
      </c>
      <c r="Y66" s="50">
        <f t="shared" ref="Y66" si="87">J66-K66-L66</f>
        <v>0</v>
      </c>
      <c r="Z66" s="50">
        <f t="shared" ref="Z66" si="88">S66-M66-N66-O66-P66-Q66-R66</f>
        <v>0</v>
      </c>
      <c r="AA66" s="85"/>
      <c r="AB66" s="85"/>
      <c r="AC66" s="85"/>
      <c r="AD66" s="81"/>
      <c r="AE66" s="81"/>
      <c r="AF66" s="81"/>
      <c r="AG66" s="81"/>
      <c r="AH66" s="81"/>
      <c r="AI66" s="81"/>
      <c r="AJ66" s="81"/>
      <c r="AK66" s="81"/>
    </row>
    <row r="67" spans="1:37" s="15" customFormat="1" ht="24" customHeight="1" x14ac:dyDescent="0.25">
      <c r="A67" s="55" t="s">
        <v>13</v>
      </c>
      <c r="B67" s="114" t="s">
        <v>177</v>
      </c>
      <c r="C67" s="92">
        <v>165</v>
      </c>
      <c r="D67" s="10">
        <v>40</v>
      </c>
      <c r="E67" s="10">
        <v>125</v>
      </c>
      <c r="F67" s="10">
        <v>0</v>
      </c>
      <c r="G67" s="10">
        <v>0</v>
      </c>
      <c r="H67" s="92">
        <v>165</v>
      </c>
      <c r="I67" s="92">
        <v>145</v>
      </c>
      <c r="J67" s="92">
        <v>91</v>
      </c>
      <c r="K67" s="10">
        <v>91</v>
      </c>
      <c r="L67" s="10">
        <v>0</v>
      </c>
      <c r="M67" s="10">
        <v>54</v>
      </c>
      <c r="N67" s="10">
        <v>0</v>
      </c>
      <c r="O67" s="10">
        <v>18</v>
      </c>
      <c r="P67" s="10">
        <v>0</v>
      </c>
      <c r="Q67" s="10">
        <v>0</v>
      </c>
      <c r="R67" s="10">
        <v>2</v>
      </c>
      <c r="S67" s="92">
        <v>74</v>
      </c>
      <c r="T67" s="95">
        <f t="shared" si="0"/>
        <v>0.62758620689655176</v>
      </c>
      <c r="U67" s="50">
        <f t="shared" si="76"/>
        <v>0</v>
      </c>
      <c r="V67" s="50">
        <f t="shared" si="77"/>
        <v>0</v>
      </c>
      <c r="W67" s="50">
        <f t="shared" si="78"/>
        <v>0</v>
      </c>
      <c r="X67" s="50">
        <f t="shared" si="79"/>
        <v>0</v>
      </c>
      <c r="Y67" s="50">
        <f t="shared" si="80"/>
        <v>0</v>
      </c>
      <c r="Z67" s="50">
        <f t="shared" si="81"/>
        <v>0</v>
      </c>
      <c r="AA67" s="85"/>
      <c r="AB67" s="85"/>
      <c r="AC67" s="85"/>
      <c r="AD67" s="81"/>
      <c r="AE67" s="81"/>
      <c r="AF67" s="81"/>
      <c r="AG67" s="81"/>
      <c r="AH67" s="81"/>
      <c r="AI67" s="81"/>
      <c r="AJ67" s="81"/>
      <c r="AK67" s="81"/>
    </row>
    <row r="68" spans="1:37" s="15" customFormat="1" ht="24" customHeight="1" x14ac:dyDescent="0.25">
      <c r="A68" s="55" t="s">
        <v>14</v>
      </c>
      <c r="B68" s="114" t="s">
        <v>178</v>
      </c>
      <c r="C68" s="92">
        <v>205</v>
      </c>
      <c r="D68" s="10">
        <v>79</v>
      </c>
      <c r="E68" s="10">
        <v>126</v>
      </c>
      <c r="F68" s="10">
        <v>3</v>
      </c>
      <c r="G68" s="10">
        <v>0</v>
      </c>
      <c r="H68" s="92">
        <v>202</v>
      </c>
      <c r="I68" s="92">
        <v>183</v>
      </c>
      <c r="J68" s="92">
        <v>107</v>
      </c>
      <c r="K68" s="10">
        <v>107</v>
      </c>
      <c r="L68" s="10">
        <v>0</v>
      </c>
      <c r="M68" s="10">
        <v>76</v>
      </c>
      <c r="N68" s="10">
        <v>0</v>
      </c>
      <c r="O68" s="10">
        <v>11</v>
      </c>
      <c r="P68" s="10">
        <v>2</v>
      </c>
      <c r="Q68" s="10">
        <v>0</v>
      </c>
      <c r="R68" s="10">
        <v>6</v>
      </c>
      <c r="S68" s="92">
        <v>95</v>
      </c>
      <c r="T68" s="95">
        <f t="shared" si="0"/>
        <v>0.58469945355191255</v>
      </c>
      <c r="U68" s="50">
        <f t="shared" si="32"/>
        <v>0</v>
      </c>
      <c r="V68" s="50">
        <f t="shared" si="27"/>
        <v>0</v>
      </c>
      <c r="W68" s="50">
        <f t="shared" si="28"/>
        <v>0</v>
      </c>
      <c r="X68" s="50">
        <f t="shared" si="29"/>
        <v>0</v>
      </c>
      <c r="Y68" s="50">
        <f t="shared" si="30"/>
        <v>0</v>
      </c>
      <c r="Z68" s="50">
        <f t="shared" si="31"/>
        <v>0</v>
      </c>
      <c r="AA68" s="85"/>
      <c r="AB68" s="85"/>
      <c r="AC68" s="85"/>
      <c r="AD68" s="81"/>
      <c r="AE68" s="81"/>
      <c r="AF68" s="81"/>
      <c r="AG68" s="81"/>
      <c r="AH68" s="81"/>
      <c r="AI68" s="81"/>
      <c r="AJ68" s="81"/>
      <c r="AK68" s="81"/>
    </row>
    <row r="69" spans="1:37" s="15" customFormat="1" ht="24" customHeight="1" x14ac:dyDescent="0.25">
      <c r="A69" s="54" t="s">
        <v>14</v>
      </c>
      <c r="B69" s="67" t="s">
        <v>105</v>
      </c>
      <c r="C69" s="92">
        <v>193</v>
      </c>
      <c r="D69" s="103">
        <v>48</v>
      </c>
      <c r="E69" s="103">
        <v>145</v>
      </c>
      <c r="F69" s="103">
        <v>0</v>
      </c>
      <c r="G69" s="103">
        <v>1</v>
      </c>
      <c r="H69" s="92">
        <v>192</v>
      </c>
      <c r="I69" s="92">
        <v>166</v>
      </c>
      <c r="J69" s="92">
        <v>124</v>
      </c>
      <c r="K69" s="103">
        <v>124</v>
      </c>
      <c r="L69" s="103">
        <v>0</v>
      </c>
      <c r="M69" s="103">
        <v>41</v>
      </c>
      <c r="N69" s="103">
        <v>1</v>
      </c>
      <c r="O69" s="103">
        <v>25</v>
      </c>
      <c r="P69" s="103">
        <v>1</v>
      </c>
      <c r="Q69" s="103">
        <v>0</v>
      </c>
      <c r="R69" s="103">
        <v>0</v>
      </c>
      <c r="S69" s="103">
        <v>68</v>
      </c>
      <c r="T69" s="95">
        <f t="shared" si="0"/>
        <v>0.74698795180722888</v>
      </c>
      <c r="U69" s="50">
        <f t="shared" si="32"/>
        <v>0</v>
      </c>
      <c r="V69" s="50">
        <f t="shared" si="27"/>
        <v>0</v>
      </c>
      <c r="W69" s="50">
        <f t="shared" si="28"/>
        <v>0</v>
      </c>
      <c r="X69" s="50">
        <f t="shared" si="29"/>
        <v>0</v>
      </c>
      <c r="Y69" s="50">
        <f t="shared" si="30"/>
        <v>0</v>
      </c>
      <c r="Z69" s="50">
        <f t="shared" si="31"/>
        <v>0</v>
      </c>
      <c r="AA69" s="85"/>
      <c r="AB69" s="85"/>
      <c r="AC69" s="85"/>
      <c r="AD69" s="81"/>
      <c r="AE69" s="81"/>
      <c r="AF69" s="81"/>
      <c r="AG69" s="81"/>
      <c r="AH69" s="81"/>
      <c r="AI69" s="81"/>
      <c r="AJ69" s="81"/>
      <c r="AK69" s="81"/>
    </row>
    <row r="70" spans="1:37" s="15" customFormat="1" ht="24" customHeight="1" x14ac:dyDescent="0.25">
      <c r="A70" s="55" t="s">
        <v>7</v>
      </c>
      <c r="B70" s="115" t="s">
        <v>179</v>
      </c>
      <c r="C70" s="92">
        <v>31</v>
      </c>
      <c r="D70" s="10">
        <v>3</v>
      </c>
      <c r="E70" s="10">
        <v>28</v>
      </c>
      <c r="F70" s="10">
        <v>0</v>
      </c>
      <c r="G70" s="10">
        <v>0</v>
      </c>
      <c r="H70" s="92">
        <v>31</v>
      </c>
      <c r="I70" s="92">
        <v>30</v>
      </c>
      <c r="J70" s="92">
        <v>26</v>
      </c>
      <c r="K70" s="10">
        <v>26</v>
      </c>
      <c r="L70" s="10">
        <v>0</v>
      </c>
      <c r="M70" s="10">
        <v>4</v>
      </c>
      <c r="N70" s="10">
        <v>0</v>
      </c>
      <c r="O70" s="10">
        <v>1</v>
      </c>
      <c r="P70" s="10">
        <v>0</v>
      </c>
      <c r="Q70" s="10">
        <v>0</v>
      </c>
      <c r="R70" s="10">
        <v>0</v>
      </c>
      <c r="S70" s="92">
        <v>5</v>
      </c>
      <c r="T70" s="95">
        <f t="shared" si="0"/>
        <v>0.8666666666666667</v>
      </c>
      <c r="U70" s="50">
        <f t="shared" si="32"/>
        <v>0</v>
      </c>
      <c r="V70" s="50">
        <f t="shared" si="27"/>
        <v>0</v>
      </c>
      <c r="W70" s="50">
        <f t="shared" si="28"/>
        <v>0</v>
      </c>
      <c r="X70" s="50">
        <f t="shared" si="29"/>
        <v>0</v>
      </c>
      <c r="Y70" s="50">
        <f t="shared" si="30"/>
        <v>0</v>
      </c>
      <c r="Z70" s="50">
        <f t="shared" si="31"/>
        <v>0</v>
      </c>
      <c r="AA70" s="85"/>
      <c r="AB70" s="85"/>
      <c r="AC70" s="85"/>
      <c r="AD70" s="81"/>
      <c r="AE70" s="81"/>
      <c r="AF70" s="81"/>
      <c r="AG70" s="81"/>
      <c r="AH70" s="81"/>
      <c r="AI70" s="81"/>
      <c r="AJ70" s="81"/>
      <c r="AK70" s="81"/>
    </row>
    <row r="71" spans="1:37" s="15" customFormat="1" ht="24" customHeight="1" x14ac:dyDescent="0.25">
      <c r="A71" s="55" t="s">
        <v>8</v>
      </c>
      <c r="B71" s="115" t="s">
        <v>180</v>
      </c>
      <c r="C71" s="92">
        <v>88</v>
      </c>
      <c r="D71" s="10">
        <v>31</v>
      </c>
      <c r="E71" s="10">
        <v>57</v>
      </c>
      <c r="F71" s="10">
        <v>0</v>
      </c>
      <c r="G71" s="10">
        <v>0</v>
      </c>
      <c r="H71" s="92">
        <v>88</v>
      </c>
      <c r="I71" s="92">
        <v>76</v>
      </c>
      <c r="J71" s="92">
        <v>53</v>
      </c>
      <c r="K71" s="10">
        <v>53</v>
      </c>
      <c r="L71" s="10">
        <v>0</v>
      </c>
      <c r="M71" s="10">
        <v>22</v>
      </c>
      <c r="N71" s="10">
        <v>1</v>
      </c>
      <c r="O71" s="10">
        <v>11</v>
      </c>
      <c r="P71" s="10">
        <v>1</v>
      </c>
      <c r="Q71" s="10">
        <v>0</v>
      </c>
      <c r="R71" s="10">
        <v>0</v>
      </c>
      <c r="S71" s="92">
        <v>35</v>
      </c>
      <c r="T71" s="95">
        <f t="shared" si="0"/>
        <v>0.69736842105263153</v>
      </c>
      <c r="U71" s="50">
        <f t="shared" ref="U71:U72" si="89">C71-D71-E71</f>
        <v>0</v>
      </c>
      <c r="V71" s="50">
        <f t="shared" ref="V71:V72" si="90">C71-F71-G71-H71</f>
        <v>0</v>
      </c>
      <c r="W71" s="50">
        <f t="shared" ref="W71:W72" si="91">H71-I71-O71-P71-Q71-R71</f>
        <v>0</v>
      </c>
      <c r="X71" s="50">
        <f t="shared" ref="X71:X72" si="92">I71-J71-M71-N71</f>
        <v>0</v>
      </c>
      <c r="Y71" s="50">
        <f t="shared" ref="Y71:Y72" si="93">J71-K71-L71</f>
        <v>0</v>
      </c>
      <c r="Z71" s="50">
        <f t="shared" ref="Z71:Z72" si="94">S71-M71-N71-O71-P71-Q71-R71</f>
        <v>0</v>
      </c>
      <c r="AA71" s="85"/>
      <c r="AB71" s="85"/>
      <c r="AC71" s="85"/>
      <c r="AD71" s="81"/>
      <c r="AE71" s="81"/>
      <c r="AF71" s="81"/>
      <c r="AG71" s="81"/>
      <c r="AH71" s="81"/>
      <c r="AI71" s="81"/>
      <c r="AJ71" s="81"/>
      <c r="AK71" s="81"/>
    </row>
    <row r="72" spans="1:37" s="15" customFormat="1" ht="24" customHeight="1" x14ac:dyDescent="0.25">
      <c r="A72" s="55" t="s">
        <v>9</v>
      </c>
      <c r="B72" s="115" t="s">
        <v>181</v>
      </c>
      <c r="C72" s="92">
        <v>74</v>
      </c>
      <c r="D72" s="10">
        <v>14</v>
      </c>
      <c r="E72" s="10">
        <v>60</v>
      </c>
      <c r="F72" s="10">
        <v>0</v>
      </c>
      <c r="G72" s="10">
        <v>1</v>
      </c>
      <c r="H72" s="92">
        <v>73</v>
      </c>
      <c r="I72" s="92">
        <v>60</v>
      </c>
      <c r="J72" s="92">
        <v>45</v>
      </c>
      <c r="K72" s="10">
        <v>45</v>
      </c>
      <c r="L72" s="10">
        <v>0</v>
      </c>
      <c r="M72" s="10">
        <v>15</v>
      </c>
      <c r="N72" s="10">
        <v>0</v>
      </c>
      <c r="O72" s="10">
        <v>13</v>
      </c>
      <c r="P72" s="10">
        <v>0</v>
      </c>
      <c r="Q72" s="10">
        <v>0</v>
      </c>
      <c r="R72" s="10">
        <v>0</v>
      </c>
      <c r="S72" s="92">
        <v>28</v>
      </c>
      <c r="T72" s="95">
        <f t="shared" si="0"/>
        <v>0.75</v>
      </c>
      <c r="U72" s="50">
        <f t="shared" si="89"/>
        <v>0</v>
      </c>
      <c r="V72" s="50">
        <f t="shared" si="90"/>
        <v>0</v>
      </c>
      <c r="W72" s="50">
        <f t="shared" si="91"/>
        <v>0</v>
      </c>
      <c r="X72" s="50">
        <f t="shared" si="92"/>
        <v>0</v>
      </c>
      <c r="Y72" s="50">
        <f t="shared" si="93"/>
        <v>0</v>
      </c>
      <c r="Z72" s="50">
        <f t="shared" si="94"/>
        <v>0</v>
      </c>
      <c r="AA72" s="85"/>
      <c r="AB72" s="85"/>
      <c r="AC72" s="85"/>
      <c r="AD72" s="81"/>
      <c r="AE72" s="81"/>
      <c r="AF72" s="81"/>
      <c r="AG72" s="81"/>
      <c r="AH72" s="81"/>
      <c r="AI72" s="81"/>
      <c r="AJ72" s="81"/>
      <c r="AK72" s="81"/>
    </row>
    <row r="73" spans="1:37" s="15" customFormat="1" ht="24" customHeight="1" x14ac:dyDescent="0.25">
      <c r="A73" s="54" t="s">
        <v>15</v>
      </c>
      <c r="B73" s="67" t="s">
        <v>106</v>
      </c>
      <c r="C73" s="92">
        <v>530</v>
      </c>
      <c r="D73" s="103">
        <v>185</v>
      </c>
      <c r="E73" s="103">
        <v>345</v>
      </c>
      <c r="F73" s="103">
        <v>0</v>
      </c>
      <c r="G73" s="103">
        <v>1</v>
      </c>
      <c r="H73" s="92">
        <v>529</v>
      </c>
      <c r="I73" s="92">
        <v>449</v>
      </c>
      <c r="J73" s="92">
        <v>308</v>
      </c>
      <c r="K73" s="103">
        <v>301</v>
      </c>
      <c r="L73" s="103">
        <v>7</v>
      </c>
      <c r="M73" s="103">
        <v>141</v>
      </c>
      <c r="N73" s="103">
        <v>0</v>
      </c>
      <c r="O73" s="103">
        <v>77</v>
      </c>
      <c r="P73" s="103">
        <v>1</v>
      </c>
      <c r="Q73" s="103">
        <v>0</v>
      </c>
      <c r="R73" s="103">
        <v>2</v>
      </c>
      <c r="S73" s="103">
        <v>221</v>
      </c>
      <c r="T73" s="95">
        <f t="shared" si="0"/>
        <v>0.68596881959910916</v>
      </c>
      <c r="U73" s="50">
        <f t="shared" si="32"/>
        <v>0</v>
      </c>
      <c r="V73" s="50">
        <f t="shared" si="27"/>
        <v>0</v>
      </c>
      <c r="W73" s="50">
        <f t="shared" si="28"/>
        <v>0</v>
      </c>
      <c r="X73" s="50">
        <f t="shared" si="29"/>
        <v>0</v>
      </c>
      <c r="Y73" s="50">
        <f t="shared" si="30"/>
        <v>0</v>
      </c>
      <c r="Z73" s="50">
        <f t="shared" si="31"/>
        <v>0</v>
      </c>
      <c r="AA73" s="85"/>
      <c r="AB73" s="85"/>
      <c r="AC73" s="85"/>
      <c r="AD73" s="81"/>
      <c r="AE73" s="81"/>
      <c r="AF73" s="81"/>
      <c r="AG73" s="81"/>
      <c r="AH73" s="81"/>
      <c r="AI73" s="81"/>
      <c r="AJ73" s="81"/>
      <c r="AK73" s="81"/>
    </row>
    <row r="74" spans="1:37" s="15" customFormat="1" ht="24" customHeight="1" x14ac:dyDescent="0.25">
      <c r="A74" s="55" t="s">
        <v>7</v>
      </c>
      <c r="B74" s="108" t="s">
        <v>182</v>
      </c>
      <c r="C74" s="92">
        <v>80</v>
      </c>
      <c r="D74" s="10">
        <v>9</v>
      </c>
      <c r="E74" s="10">
        <v>71</v>
      </c>
      <c r="F74" s="10">
        <v>0</v>
      </c>
      <c r="G74" s="10">
        <v>1</v>
      </c>
      <c r="H74" s="92">
        <v>79</v>
      </c>
      <c r="I74" s="92">
        <v>73</v>
      </c>
      <c r="J74" s="92">
        <v>57</v>
      </c>
      <c r="K74" s="10">
        <v>57</v>
      </c>
      <c r="L74" s="10">
        <v>0</v>
      </c>
      <c r="M74" s="10">
        <v>16</v>
      </c>
      <c r="N74" s="10">
        <v>0</v>
      </c>
      <c r="O74" s="10">
        <v>5</v>
      </c>
      <c r="P74" s="10">
        <v>0</v>
      </c>
      <c r="Q74" s="10">
        <v>0</v>
      </c>
      <c r="R74" s="10">
        <v>1</v>
      </c>
      <c r="S74" s="92">
        <v>22</v>
      </c>
      <c r="T74" s="95">
        <f t="shared" si="0"/>
        <v>0.78082191780821919</v>
      </c>
      <c r="U74" s="50">
        <f t="shared" si="32"/>
        <v>0</v>
      </c>
      <c r="V74" s="50">
        <f t="shared" si="27"/>
        <v>0</v>
      </c>
      <c r="W74" s="50">
        <f t="shared" si="28"/>
        <v>0</v>
      </c>
      <c r="X74" s="50">
        <f t="shared" si="29"/>
        <v>0</v>
      </c>
      <c r="Y74" s="50">
        <f t="shared" si="30"/>
        <v>0</v>
      </c>
      <c r="Z74" s="50">
        <f t="shared" si="31"/>
        <v>0</v>
      </c>
      <c r="AA74" s="85"/>
      <c r="AB74" s="85"/>
      <c r="AC74" s="85"/>
      <c r="AD74" s="81"/>
      <c r="AE74" s="81"/>
      <c r="AF74" s="81"/>
      <c r="AG74" s="81"/>
      <c r="AH74" s="81"/>
      <c r="AI74" s="81"/>
      <c r="AJ74" s="81"/>
      <c r="AK74" s="81"/>
    </row>
    <row r="75" spans="1:37" s="15" customFormat="1" ht="24" customHeight="1" x14ac:dyDescent="0.25">
      <c r="A75" s="55" t="s">
        <v>8</v>
      </c>
      <c r="B75" s="108" t="s">
        <v>183</v>
      </c>
      <c r="C75" s="92">
        <v>81</v>
      </c>
      <c r="D75" s="10">
        <v>28</v>
      </c>
      <c r="E75" s="10">
        <v>53</v>
      </c>
      <c r="F75" s="10">
        <v>0</v>
      </c>
      <c r="G75" s="10">
        <v>0</v>
      </c>
      <c r="H75" s="92">
        <v>81</v>
      </c>
      <c r="I75" s="92">
        <v>77</v>
      </c>
      <c r="J75" s="92">
        <v>59</v>
      </c>
      <c r="K75" s="10">
        <v>57</v>
      </c>
      <c r="L75" s="10">
        <v>2</v>
      </c>
      <c r="M75" s="10">
        <v>18</v>
      </c>
      <c r="N75" s="10">
        <v>0</v>
      </c>
      <c r="O75" s="10">
        <v>4</v>
      </c>
      <c r="P75" s="10">
        <v>0</v>
      </c>
      <c r="Q75" s="10">
        <v>0</v>
      </c>
      <c r="R75" s="10">
        <v>0</v>
      </c>
      <c r="S75" s="92">
        <v>22</v>
      </c>
      <c r="T75" s="95">
        <f t="shared" si="0"/>
        <v>0.76623376623376627</v>
      </c>
      <c r="U75" s="50">
        <f t="shared" ref="U75:U78" si="95">C75-D75-E75</f>
        <v>0</v>
      </c>
      <c r="V75" s="50">
        <f t="shared" ref="V75:V78" si="96">C75-F75-G75-H75</f>
        <v>0</v>
      </c>
      <c r="W75" s="50">
        <f t="shared" ref="W75:W78" si="97">H75-I75-O75-P75-Q75-R75</f>
        <v>0</v>
      </c>
      <c r="X75" s="50">
        <f t="shared" ref="X75:X78" si="98">I75-J75-M75-N75</f>
        <v>0</v>
      </c>
      <c r="Y75" s="50">
        <f t="shared" ref="Y75:Y78" si="99">J75-K75-L75</f>
        <v>0</v>
      </c>
      <c r="Z75" s="50">
        <f t="shared" ref="Z75:Z78" si="100">S75-M75-N75-O75-P75-Q75-R75</f>
        <v>0</v>
      </c>
      <c r="AA75" s="85"/>
      <c r="AB75" s="85"/>
      <c r="AC75" s="85"/>
      <c r="AD75" s="81"/>
      <c r="AE75" s="81"/>
      <c r="AF75" s="81"/>
      <c r="AG75" s="81"/>
      <c r="AH75" s="81"/>
      <c r="AI75" s="81"/>
      <c r="AJ75" s="81"/>
      <c r="AK75" s="81"/>
    </row>
    <row r="76" spans="1:37" s="15" customFormat="1" ht="24" customHeight="1" x14ac:dyDescent="0.25">
      <c r="A76" s="55" t="s">
        <v>9</v>
      </c>
      <c r="B76" s="108" t="s">
        <v>184</v>
      </c>
      <c r="C76" s="92">
        <v>73</v>
      </c>
      <c r="D76" s="10">
        <v>20</v>
      </c>
      <c r="E76" s="10">
        <v>53</v>
      </c>
      <c r="F76" s="10">
        <v>0</v>
      </c>
      <c r="G76" s="10">
        <v>0</v>
      </c>
      <c r="H76" s="92">
        <v>73</v>
      </c>
      <c r="I76" s="92">
        <v>71</v>
      </c>
      <c r="J76" s="92">
        <v>52</v>
      </c>
      <c r="K76" s="10">
        <v>49</v>
      </c>
      <c r="L76" s="10">
        <v>3</v>
      </c>
      <c r="M76" s="10">
        <v>19</v>
      </c>
      <c r="N76" s="10">
        <v>0</v>
      </c>
      <c r="O76" s="10">
        <v>2</v>
      </c>
      <c r="P76" s="10">
        <v>0</v>
      </c>
      <c r="Q76" s="10">
        <v>0</v>
      </c>
      <c r="R76" s="10">
        <v>0</v>
      </c>
      <c r="S76" s="92">
        <v>21</v>
      </c>
      <c r="T76" s="95">
        <f t="shared" si="0"/>
        <v>0.73239436619718312</v>
      </c>
      <c r="U76" s="50">
        <f t="shared" si="95"/>
        <v>0</v>
      </c>
      <c r="V76" s="50">
        <f t="shared" si="96"/>
        <v>0</v>
      </c>
      <c r="W76" s="50">
        <f t="shared" si="97"/>
        <v>0</v>
      </c>
      <c r="X76" s="50">
        <f t="shared" si="98"/>
        <v>0</v>
      </c>
      <c r="Y76" s="50">
        <f t="shared" si="99"/>
        <v>0</v>
      </c>
      <c r="Z76" s="50">
        <f t="shared" si="100"/>
        <v>0</v>
      </c>
      <c r="AA76" s="85"/>
      <c r="AB76" s="85"/>
      <c r="AC76" s="85"/>
      <c r="AD76" s="81"/>
      <c r="AE76" s="81"/>
      <c r="AF76" s="81"/>
      <c r="AG76" s="81"/>
      <c r="AH76" s="81"/>
      <c r="AI76" s="81"/>
      <c r="AJ76" s="81"/>
      <c r="AK76" s="81"/>
    </row>
    <row r="77" spans="1:37" s="15" customFormat="1" ht="24" customHeight="1" x14ac:dyDescent="0.25">
      <c r="A77" s="55" t="s">
        <v>10</v>
      </c>
      <c r="B77" s="108" t="s">
        <v>185</v>
      </c>
      <c r="C77" s="92">
        <v>184</v>
      </c>
      <c r="D77" s="10">
        <v>84</v>
      </c>
      <c r="E77" s="10">
        <v>100</v>
      </c>
      <c r="F77" s="10">
        <v>0</v>
      </c>
      <c r="G77" s="10">
        <v>0</v>
      </c>
      <c r="H77" s="92">
        <v>184</v>
      </c>
      <c r="I77" s="92">
        <v>143</v>
      </c>
      <c r="J77" s="92">
        <v>81</v>
      </c>
      <c r="K77" s="10">
        <v>79</v>
      </c>
      <c r="L77" s="10">
        <v>2</v>
      </c>
      <c r="M77" s="10">
        <v>62</v>
      </c>
      <c r="N77" s="10">
        <v>0</v>
      </c>
      <c r="O77" s="10">
        <v>39</v>
      </c>
      <c r="P77" s="10">
        <v>1</v>
      </c>
      <c r="Q77" s="10">
        <v>0</v>
      </c>
      <c r="R77" s="10">
        <v>1</v>
      </c>
      <c r="S77" s="92">
        <v>103</v>
      </c>
      <c r="T77" s="95">
        <f t="shared" si="0"/>
        <v>0.56643356643356646</v>
      </c>
      <c r="U77" s="50">
        <f t="shared" si="95"/>
        <v>0</v>
      </c>
      <c r="V77" s="50">
        <f t="shared" si="96"/>
        <v>0</v>
      </c>
      <c r="W77" s="50">
        <f t="shared" si="97"/>
        <v>0</v>
      </c>
      <c r="X77" s="50">
        <f t="shared" si="98"/>
        <v>0</v>
      </c>
      <c r="Y77" s="50">
        <f t="shared" si="99"/>
        <v>0</v>
      </c>
      <c r="Z77" s="50">
        <f t="shared" si="100"/>
        <v>0</v>
      </c>
      <c r="AA77" s="85"/>
      <c r="AB77" s="85"/>
      <c r="AC77" s="85"/>
      <c r="AD77" s="81"/>
      <c r="AE77" s="81"/>
      <c r="AF77" s="81"/>
      <c r="AG77" s="81"/>
      <c r="AH77" s="81"/>
      <c r="AI77" s="81"/>
      <c r="AJ77" s="81"/>
      <c r="AK77" s="81"/>
    </row>
    <row r="78" spans="1:37" s="15" customFormat="1" ht="24" customHeight="1" x14ac:dyDescent="0.25">
      <c r="A78" s="55" t="s">
        <v>11</v>
      </c>
      <c r="B78" s="108" t="s">
        <v>186</v>
      </c>
      <c r="C78" s="92">
        <v>112</v>
      </c>
      <c r="D78" s="10">
        <v>44</v>
      </c>
      <c r="E78" s="10">
        <v>68</v>
      </c>
      <c r="F78" s="10">
        <v>0</v>
      </c>
      <c r="G78" s="10">
        <v>0</v>
      </c>
      <c r="H78" s="92">
        <v>112</v>
      </c>
      <c r="I78" s="92">
        <v>85</v>
      </c>
      <c r="J78" s="92">
        <v>59</v>
      </c>
      <c r="K78" s="10">
        <v>59</v>
      </c>
      <c r="L78" s="10">
        <v>0</v>
      </c>
      <c r="M78" s="10">
        <v>26</v>
      </c>
      <c r="N78" s="10">
        <v>0</v>
      </c>
      <c r="O78" s="10">
        <v>27</v>
      </c>
      <c r="P78" s="10">
        <v>0</v>
      </c>
      <c r="Q78" s="10">
        <v>0</v>
      </c>
      <c r="R78" s="10">
        <v>0</v>
      </c>
      <c r="S78" s="92">
        <v>53</v>
      </c>
      <c r="T78" s="95">
        <f t="shared" si="0"/>
        <v>0.69411764705882351</v>
      </c>
      <c r="U78" s="50">
        <f t="shared" si="95"/>
        <v>0</v>
      </c>
      <c r="V78" s="50">
        <f t="shared" si="96"/>
        <v>0</v>
      </c>
      <c r="W78" s="50">
        <f t="shared" si="97"/>
        <v>0</v>
      </c>
      <c r="X78" s="50">
        <f t="shared" si="98"/>
        <v>0</v>
      </c>
      <c r="Y78" s="50">
        <f t="shared" si="99"/>
        <v>0</v>
      </c>
      <c r="Z78" s="50">
        <f t="shared" si="100"/>
        <v>0</v>
      </c>
      <c r="AA78" s="85"/>
      <c r="AB78" s="85"/>
      <c r="AC78" s="85"/>
      <c r="AD78" s="81"/>
      <c r="AE78" s="81"/>
      <c r="AF78" s="81"/>
      <c r="AG78" s="81"/>
      <c r="AH78" s="81"/>
      <c r="AI78" s="81"/>
      <c r="AJ78" s="81"/>
      <c r="AK78" s="81"/>
    </row>
    <row r="79" spans="1:37" s="15" customFormat="1" ht="24" customHeight="1" x14ac:dyDescent="0.25">
      <c r="A79" s="54" t="s">
        <v>16</v>
      </c>
      <c r="B79" s="67" t="s">
        <v>107</v>
      </c>
      <c r="C79" s="92">
        <v>174</v>
      </c>
      <c r="D79" s="103">
        <v>61</v>
      </c>
      <c r="E79" s="103">
        <v>113</v>
      </c>
      <c r="F79" s="103">
        <v>0</v>
      </c>
      <c r="G79" s="103">
        <v>0</v>
      </c>
      <c r="H79" s="92">
        <v>174</v>
      </c>
      <c r="I79" s="92">
        <v>135</v>
      </c>
      <c r="J79" s="92">
        <v>107</v>
      </c>
      <c r="K79" s="103">
        <v>106</v>
      </c>
      <c r="L79" s="103">
        <v>1</v>
      </c>
      <c r="M79" s="103">
        <v>28</v>
      </c>
      <c r="N79" s="103">
        <v>0</v>
      </c>
      <c r="O79" s="103">
        <v>31</v>
      </c>
      <c r="P79" s="103">
        <v>1</v>
      </c>
      <c r="Q79" s="103">
        <v>0</v>
      </c>
      <c r="R79" s="103">
        <v>7</v>
      </c>
      <c r="S79" s="103">
        <v>67</v>
      </c>
      <c r="T79" s="95">
        <f t="shared" si="0"/>
        <v>0.79259259259259263</v>
      </c>
      <c r="U79" s="50">
        <f t="shared" si="32"/>
        <v>0</v>
      </c>
      <c r="V79" s="50">
        <f t="shared" si="27"/>
        <v>0</v>
      </c>
      <c r="W79" s="50">
        <f t="shared" si="28"/>
        <v>0</v>
      </c>
      <c r="X79" s="50">
        <f t="shared" si="29"/>
        <v>0</v>
      </c>
      <c r="Y79" s="50">
        <f t="shared" si="30"/>
        <v>0</v>
      </c>
      <c r="Z79" s="50">
        <f t="shared" si="31"/>
        <v>0</v>
      </c>
      <c r="AA79" s="85"/>
      <c r="AB79" s="85"/>
      <c r="AC79" s="85"/>
      <c r="AD79" s="81"/>
      <c r="AE79" s="81"/>
      <c r="AF79" s="81"/>
      <c r="AG79" s="81"/>
      <c r="AH79" s="81"/>
      <c r="AI79" s="81"/>
      <c r="AJ79" s="81"/>
      <c r="AK79" s="81"/>
    </row>
    <row r="80" spans="1:37" s="15" customFormat="1" ht="24" customHeight="1" x14ac:dyDescent="0.25">
      <c r="A80" s="55" t="s">
        <v>7</v>
      </c>
      <c r="B80" s="56" t="s">
        <v>187</v>
      </c>
      <c r="C80" s="92">
        <v>30</v>
      </c>
      <c r="D80" s="10">
        <v>1</v>
      </c>
      <c r="E80" s="10">
        <v>29</v>
      </c>
      <c r="F80" s="10">
        <v>0</v>
      </c>
      <c r="G80" s="10">
        <v>0</v>
      </c>
      <c r="H80" s="92">
        <v>30</v>
      </c>
      <c r="I80" s="92">
        <v>30</v>
      </c>
      <c r="J80" s="92">
        <v>25</v>
      </c>
      <c r="K80" s="10">
        <v>25</v>
      </c>
      <c r="L80" s="10">
        <v>0</v>
      </c>
      <c r="M80" s="10">
        <v>5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92">
        <v>5</v>
      </c>
      <c r="T80" s="95">
        <f t="shared" si="0"/>
        <v>0.83333333333333337</v>
      </c>
      <c r="U80" s="50">
        <f t="shared" si="32"/>
        <v>0</v>
      </c>
      <c r="V80" s="50">
        <f t="shared" si="27"/>
        <v>0</v>
      </c>
      <c r="W80" s="50">
        <f t="shared" si="28"/>
        <v>0</v>
      </c>
      <c r="X80" s="50">
        <f t="shared" si="29"/>
        <v>0</v>
      </c>
      <c r="Y80" s="50">
        <f t="shared" si="30"/>
        <v>0</v>
      </c>
      <c r="Z80" s="50">
        <f t="shared" si="31"/>
        <v>0</v>
      </c>
      <c r="AA80" s="85"/>
      <c r="AB80" s="85"/>
      <c r="AC80" s="85"/>
      <c r="AD80" s="81"/>
      <c r="AE80" s="81"/>
      <c r="AF80" s="81"/>
      <c r="AG80" s="81"/>
      <c r="AH80" s="81"/>
      <c r="AI80" s="81"/>
      <c r="AJ80" s="81"/>
      <c r="AK80" s="81"/>
    </row>
    <row r="81" spans="1:37" s="15" customFormat="1" ht="24" customHeight="1" x14ac:dyDescent="0.25">
      <c r="A81" s="55" t="s">
        <v>8</v>
      </c>
      <c r="B81" s="56" t="s">
        <v>188</v>
      </c>
      <c r="C81" s="92">
        <v>144</v>
      </c>
      <c r="D81" s="10">
        <v>60</v>
      </c>
      <c r="E81" s="10">
        <v>84</v>
      </c>
      <c r="F81" s="10">
        <v>0</v>
      </c>
      <c r="G81" s="10">
        <v>0</v>
      </c>
      <c r="H81" s="92">
        <v>144</v>
      </c>
      <c r="I81" s="92">
        <v>105</v>
      </c>
      <c r="J81" s="92">
        <v>82</v>
      </c>
      <c r="K81" s="10">
        <v>81</v>
      </c>
      <c r="L81" s="10">
        <v>1</v>
      </c>
      <c r="M81" s="10">
        <v>23</v>
      </c>
      <c r="N81" s="10">
        <v>0</v>
      </c>
      <c r="O81" s="10">
        <v>31</v>
      </c>
      <c r="P81" s="10">
        <v>1</v>
      </c>
      <c r="Q81" s="10">
        <v>0</v>
      </c>
      <c r="R81" s="10">
        <v>7</v>
      </c>
      <c r="S81" s="92">
        <v>62</v>
      </c>
      <c r="T81" s="95">
        <f t="shared" si="0"/>
        <v>0.78095238095238095</v>
      </c>
      <c r="U81" s="50">
        <f t="shared" ref="U81" si="101">C81-D81-E81</f>
        <v>0</v>
      </c>
      <c r="V81" s="50">
        <f t="shared" ref="V81" si="102">C81-F81-G81-H81</f>
        <v>0</v>
      </c>
      <c r="W81" s="50">
        <f t="shared" ref="W81" si="103">H81-I81-O81-P81-Q81-R81</f>
        <v>0</v>
      </c>
      <c r="X81" s="50">
        <f t="shared" ref="X81" si="104">I81-J81-M81-N81</f>
        <v>0</v>
      </c>
      <c r="Y81" s="50">
        <f t="shared" ref="Y81" si="105">J81-K81-L81</f>
        <v>0</v>
      </c>
      <c r="Z81" s="50">
        <f t="shared" ref="Z81" si="106">S81-M81-N81-O81-P81-Q81-R81</f>
        <v>0</v>
      </c>
      <c r="AA81" s="85"/>
      <c r="AB81" s="85"/>
      <c r="AC81" s="85"/>
      <c r="AD81" s="81"/>
      <c r="AE81" s="81"/>
      <c r="AF81" s="81"/>
      <c r="AG81" s="81"/>
      <c r="AH81" s="81"/>
      <c r="AI81" s="81"/>
      <c r="AJ81" s="81"/>
      <c r="AK81" s="81"/>
    </row>
    <row r="82" spans="1:37" s="15" customFormat="1" ht="24" customHeight="1" x14ac:dyDescent="0.25">
      <c r="A82" s="54" t="s">
        <v>17</v>
      </c>
      <c r="B82" s="67" t="s">
        <v>108</v>
      </c>
      <c r="C82" s="92">
        <v>598</v>
      </c>
      <c r="D82" s="103">
        <v>240</v>
      </c>
      <c r="E82" s="103">
        <v>358</v>
      </c>
      <c r="F82" s="103">
        <v>2</v>
      </c>
      <c r="G82" s="103">
        <v>4</v>
      </c>
      <c r="H82" s="92">
        <v>592</v>
      </c>
      <c r="I82" s="92">
        <v>455</v>
      </c>
      <c r="J82" s="92">
        <v>312</v>
      </c>
      <c r="K82" s="103">
        <v>307</v>
      </c>
      <c r="L82" s="103">
        <v>5</v>
      </c>
      <c r="M82" s="103">
        <v>143</v>
      </c>
      <c r="N82" s="103">
        <v>0</v>
      </c>
      <c r="O82" s="103">
        <v>135</v>
      </c>
      <c r="P82" s="103">
        <v>0</v>
      </c>
      <c r="Q82" s="103">
        <v>0</v>
      </c>
      <c r="R82" s="103">
        <v>2</v>
      </c>
      <c r="S82" s="103">
        <v>280</v>
      </c>
      <c r="T82" s="95">
        <f t="shared" si="0"/>
        <v>0.68571428571428572</v>
      </c>
      <c r="U82" s="50">
        <f t="shared" si="32"/>
        <v>0</v>
      </c>
      <c r="V82" s="50">
        <f t="shared" si="27"/>
        <v>0</v>
      </c>
      <c r="W82" s="50">
        <f t="shared" si="28"/>
        <v>0</v>
      </c>
      <c r="X82" s="50">
        <f t="shared" si="29"/>
        <v>0</v>
      </c>
      <c r="Y82" s="50">
        <f t="shared" si="30"/>
        <v>0</v>
      </c>
      <c r="Z82" s="50">
        <f t="shared" si="31"/>
        <v>0</v>
      </c>
      <c r="AA82" s="85"/>
      <c r="AB82" s="85"/>
      <c r="AC82" s="85"/>
      <c r="AD82" s="81"/>
      <c r="AE82" s="81"/>
      <c r="AF82" s="81"/>
      <c r="AG82" s="81"/>
      <c r="AH82" s="81"/>
      <c r="AI82" s="81"/>
      <c r="AJ82" s="81"/>
      <c r="AK82" s="81"/>
    </row>
    <row r="83" spans="1:37" s="15" customFormat="1" ht="24" customHeight="1" x14ac:dyDescent="0.25">
      <c r="A83" s="55" t="s">
        <v>7</v>
      </c>
      <c r="B83" s="115" t="s">
        <v>189</v>
      </c>
      <c r="C83" s="92">
        <v>55</v>
      </c>
      <c r="D83" s="10">
        <v>31</v>
      </c>
      <c r="E83" s="10">
        <v>24</v>
      </c>
      <c r="F83" s="10">
        <v>0</v>
      </c>
      <c r="G83" s="10">
        <v>0</v>
      </c>
      <c r="H83" s="92">
        <v>55</v>
      </c>
      <c r="I83" s="92">
        <v>29</v>
      </c>
      <c r="J83" s="92">
        <v>26</v>
      </c>
      <c r="K83" s="10">
        <v>26</v>
      </c>
      <c r="L83" s="10">
        <v>0</v>
      </c>
      <c r="M83" s="10">
        <v>3</v>
      </c>
      <c r="N83" s="10">
        <v>0</v>
      </c>
      <c r="O83" s="10">
        <v>26</v>
      </c>
      <c r="P83" s="10">
        <v>0</v>
      </c>
      <c r="Q83" s="10">
        <v>0</v>
      </c>
      <c r="R83" s="10">
        <v>0</v>
      </c>
      <c r="S83" s="92">
        <v>29</v>
      </c>
      <c r="T83" s="95">
        <f t="shared" si="0"/>
        <v>0.89655172413793105</v>
      </c>
      <c r="U83" s="50">
        <f t="shared" si="32"/>
        <v>0</v>
      </c>
      <c r="V83" s="50">
        <f t="shared" si="27"/>
        <v>0</v>
      </c>
      <c r="W83" s="50">
        <f t="shared" si="28"/>
        <v>0</v>
      </c>
      <c r="X83" s="50">
        <f t="shared" si="29"/>
        <v>0</v>
      </c>
      <c r="Y83" s="50">
        <f t="shared" si="30"/>
        <v>0</v>
      </c>
      <c r="Z83" s="50">
        <f t="shared" si="31"/>
        <v>0</v>
      </c>
      <c r="AA83" s="85"/>
      <c r="AB83" s="85"/>
      <c r="AC83" s="85"/>
      <c r="AD83" s="81"/>
      <c r="AE83" s="81"/>
      <c r="AF83" s="81"/>
      <c r="AG83" s="81"/>
      <c r="AH83" s="81"/>
      <c r="AI83" s="81"/>
      <c r="AJ83" s="81"/>
      <c r="AK83" s="81"/>
    </row>
    <row r="84" spans="1:37" s="15" customFormat="1" ht="24" customHeight="1" x14ac:dyDescent="0.25">
      <c r="A84" s="55" t="s">
        <v>8</v>
      </c>
      <c r="B84" s="115" t="s">
        <v>190</v>
      </c>
      <c r="C84" s="92">
        <v>57</v>
      </c>
      <c r="D84" s="10">
        <v>18</v>
      </c>
      <c r="E84" s="10">
        <v>39</v>
      </c>
      <c r="F84" s="10">
        <v>0</v>
      </c>
      <c r="G84" s="10">
        <v>0</v>
      </c>
      <c r="H84" s="92">
        <v>57</v>
      </c>
      <c r="I84" s="92">
        <v>53</v>
      </c>
      <c r="J84" s="92">
        <v>31</v>
      </c>
      <c r="K84" s="10">
        <v>29</v>
      </c>
      <c r="L84" s="10">
        <v>2</v>
      </c>
      <c r="M84" s="10">
        <v>22</v>
      </c>
      <c r="N84" s="10">
        <v>0</v>
      </c>
      <c r="O84" s="10">
        <v>2</v>
      </c>
      <c r="P84" s="10">
        <v>0</v>
      </c>
      <c r="Q84" s="10">
        <v>0</v>
      </c>
      <c r="R84" s="10">
        <v>2</v>
      </c>
      <c r="S84" s="92">
        <v>26</v>
      </c>
      <c r="T84" s="95">
        <f t="shared" si="0"/>
        <v>0.58490566037735847</v>
      </c>
      <c r="U84" s="50">
        <f t="shared" ref="U84:U88" si="107">C84-D84-E84</f>
        <v>0</v>
      </c>
      <c r="V84" s="50">
        <f t="shared" ref="V84:V88" si="108">C84-F84-G84-H84</f>
        <v>0</v>
      </c>
      <c r="W84" s="50">
        <f t="shared" ref="W84:W88" si="109">H84-I84-O84-P84-Q84-R84</f>
        <v>0</v>
      </c>
      <c r="X84" s="50">
        <f t="shared" ref="X84:X88" si="110">I84-J84-M84-N84</f>
        <v>0</v>
      </c>
      <c r="Y84" s="50">
        <f t="shared" ref="Y84:Y88" si="111">J84-K84-L84</f>
        <v>0</v>
      </c>
      <c r="Z84" s="50">
        <f t="shared" ref="Z84:Z88" si="112">S84-M84-N84-O84-P84-Q84-R84</f>
        <v>0</v>
      </c>
      <c r="AA84" s="85"/>
      <c r="AB84" s="85"/>
      <c r="AC84" s="85"/>
      <c r="AD84" s="81"/>
      <c r="AE84" s="81"/>
      <c r="AF84" s="81"/>
      <c r="AG84" s="81"/>
      <c r="AH84" s="81"/>
      <c r="AI84" s="81"/>
      <c r="AJ84" s="81"/>
      <c r="AK84" s="81"/>
    </row>
    <row r="85" spans="1:37" s="15" customFormat="1" ht="24" customHeight="1" x14ac:dyDescent="0.25">
      <c r="A85" s="55" t="s">
        <v>9</v>
      </c>
      <c r="B85" s="115" t="s">
        <v>191</v>
      </c>
      <c r="C85" s="92">
        <v>146</v>
      </c>
      <c r="D85" s="10">
        <v>95</v>
      </c>
      <c r="E85" s="10">
        <v>51</v>
      </c>
      <c r="F85" s="10">
        <v>0</v>
      </c>
      <c r="G85" s="10">
        <v>0</v>
      </c>
      <c r="H85" s="92">
        <v>146</v>
      </c>
      <c r="I85" s="92">
        <v>72</v>
      </c>
      <c r="J85" s="92">
        <v>63</v>
      </c>
      <c r="K85" s="10">
        <v>61</v>
      </c>
      <c r="L85" s="10">
        <v>2</v>
      </c>
      <c r="M85" s="10">
        <v>9</v>
      </c>
      <c r="N85" s="10">
        <v>0</v>
      </c>
      <c r="O85" s="10">
        <v>74</v>
      </c>
      <c r="P85" s="10">
        <v>0</v>
      </c>
      <c r="Q85" s="10">
        <v>0</v>
      </c>
      <c r="R85" s="10">
        <v>0</v>
      </c>
      <c r="S85" s="92">
        <v>83</v>
      </c>
      <c r="T85" s="95">
        <f t="shared" ref="T85:T88" si="113">J85/I85</f>
        <v>0.875</v>
      </c>
      <c r="U85" s="50">
        <f t="shared" si="107"/>
        <v>0</v>
      </c>
      <c r="V85" s="50">
        <f t="shared" si="108"/>
        <v>0</v>
      </c>
      <c r="W85" s="50">
        <f t="shared" si="109"/>
        <v>0</v>
      </c>
      <c r="X85" s="50">
        <f t="shared" si="110"/>
        <v>0</v>
      </c>
      <c r="Y85" s="50">
        <f t="shared" si="111"/>
        <v>0</v>
      </c>
      <c r="Z85" s="50">
        <f t="shared" si="112"/>
        <v>0</v>
      </c>
      <c r="AA85" s="85"/>
      <c r="AB85" s="85"/>
      <c r="AC85" s="85"/>
      <c r="AD85" s="81"/>
      <c r="AE85" s="81"/>
      <c r="AF85" s="81"/>
      <c r="AG85" s="81"/>
      <c r="AH85" s="81"/>
      <c r="AI85" s="81"/>
      <c r="AJ85" s="81"/>
      <c r="AK85" s="81"/>
    </row>
    <row r="86" spans="1:37" s="15" customFormat="1" ht="24" customHeight="1" x14ac:dyDescent="0.25">
      <c r="A86" s="55" t="s">
        <v>10</v>
      </c>
      <c r="B86" s="115" t="s">
        <v>192</v>
      </c>
      <c r="C86" s="92">
        <v>134</v>
      </c>
      <c r="D86" s="10">
        <v>61</v>
      </c>
      <c r="E86" s="10">
        <v>73</v>
      </c>
      <c r="F86" s="10">
        <v>0</v>
      </c>
      <c r="G86" s="10">
        <v>1</v>
      </c>
      <c r="H86" s="92">
        <v>133</v>
      </c>
      <c r="I86" s="92">
        <v>110</v>
      </c>
      <c r="J86" s="92">
        <v>66</v>
      </c>
      <c r="K86" s="10">
        <v>65</v>
      </c>
      <c r="L86" s="10">
        <v>1</v>
      </c>
      <c r="M86" s="10">
        <v>44</v>
      </c>
      <c r="N86" s="10">
        <v>0</v>
      </c>
      <c r="O86" s="10">
        <v>23</v>
      </c>
      <c r="P86" s="10">
        <v>0</v>
      </c>
      <c r="Q86" s="10">
        <v>0</v>
      </c>
      <c r="R86" s="10">
        <v>0</v>
      </c>
      <c r="S86" s="92">
        <v>67</v>
      </c>
      <c r="T86" s="95">
        <f t="shared" si="113"/>
        <v>0.6</v>
      </c>
      <c r="U86" s="50">
        <f t="shared" si="107"/>
        <v>0</v>
      </c>
      <c r="V86" s="50">
        <f t="shared" si="108"/>
        <v>0</v>
      </c>
      <c r="W86" s="50">
        <f t="shared" si="109"/>
        <v>0</v>
      </c>
      <c r="X86" s="50">
        <f t="shared" si="110"/>
        <v>0</v>
      </c>
      <c r="Y86" s="50">
        <f t="shared" si="111"/>
        <v>0</v>
      </c>
      <c r="Z86" s="50">
        <f t="shared" si="112"/>
        <v>0</v>
      </c>
      <c r="AA86" s="85"/>
      <c r="AB86" s="85"/>
      <c r="AC86" s="85"/>
      <c r="AD86" s="81"/>
      <c r="AE86" s="81"/>
      <c r="AF86" s="81"/>
      <c r="AG86" s="81"/>
      <c r="AH86" s="81"/>
      <c r="AI86" s="81"/>
      <c r="AJ86" s="81"/>
      <c r="AK86" s="81"/>
    </row>
    <row r="87" spans="1:37" s="15" customFormat="1" ht="24" customHeight="1" x14ac:dyDescent="0.25">
      <c r="A87" s="55" t="s">
        <v>11</v>
      </c>
      <c r="B87" s="115" t="s">
        <v>193</v>
      </c>
      <c r="C87" s="92">
        <v>118</v>
      </c>
      <c r="D87" s="10">
        <v>28</v>
      </c>
      <c r="E87" s="10">
        <v>90</v>
      </c>
      <c r="F87" s="10">
        <v>0</v>
      </c>
      <c r="G87" s="10">
        <v>3</v>
      </c>
      <c r="H87" s="92">
        <v>115</v>
      </c>
      <c r="I87" s="92">
        <v>108</v>
      </c>
      <c r="J87" s="92">
        <v>64</v>
      </c>
      <c r="K87" s="10">
        <v>64</v>
      </c>
      <c r="L87" s="10">
        <v>0</v>
      </c>
      <c r="M87" s="10">
        <v>44</v>
      </c>
      <c r="N87" s="10">
        <v>0</v>
      </c>
      <c r="O87" s="10">
        <v>7</v>
      </c>
      <c r="P87" s="10">
        <v>0</v>
      </c>
      <c r="Q87" s="10">
        <v>0</v>
      </c>
      <c r="R87" s="10">
        <v>0</v>
      </c>
      <c r="S87" s="92">
        <v>51</v>
      </c>
      <c r="T87" s="95">
        <f t="shared" si="113"/>
        <v>0.59259259259259256</v>
      </c>
      <c r="U87" s="50">
        <f t="shared" si="107"/>
        <v>0</v>
      </c>
      <c r="V87" s="50">
        <f t="shared" si="108"/>
        <v>0</v>
      </c>
      <c r="W87" s="50">
        <f t="shared" si="109"/>
        <v>0</v>
      </c>
      <c r="X87" s="50">
        <f t="shared" si="110"/>
        <v>0</v>
      </c>
      <c r="Y87" s="50">
        <f t="shared" si="111"/>
        <v>0</v>
      </c>
      <c r="Z87" s="50">
        <f t="shared" si="112"/>
        <v>0</v>
      </c>
      <c r="AA87" s="85"/>
      <c r="AB87" s="85"/>
      <c r="AC87" s="85"/>
      <c r="AD87" s="81"/>
      <c r="AE87" s="81"/>
      <c r="AF87" s="81"/>
      <c r="AG87" s="81"/>
      <c r="AH87" s="81"/>
      <c r="AI87" s="81"/>
      <c r="AJ87" s="81"/>
      <c r="AK87" s="81"/>
    </row>
    <row r="88" spans="1:37" s="15" customFormat="1" ht="24" customHeight="1" x14ac:dyDescent="0.25">
      <c r="A88" s="55" t="s">
        <v>12</v>
      </c>
      <c r="B88" s="115" t="s">
        <v>194</v>
      </c>
      <c r="C88" s="92">
        <v>88</v>
      </c>
      <c r="D88" s="10">
        <v>7</v>
      </c>
      <c r="E88" s="10">
        <v>81</v>
      </c>
      <c r="F88" s="10">
        <v>2</v>
      </c>
      <c r="G88" s="10">
        <v>0</v>
      </c>
      <c r="H88" s="92">
        <v>86</v>
      </c>
      <c r="I88" s="92">
        <v>83</v>
      </c>
      <c r="J88" s="92">
        <v>62</v>
      </c>
      <c r="K88" s="10">
        <v>62</v>
      </c>
      <c r="L88" s="10">
        <v>0</v>
      </c>
      <c r="M88" s="10">
        <v>21</v>
      </c>
      <c r="N88" s="10">
        <v>0</v>
      </c>
      <c r="O88" s="10">
        <v>3</v>
      </c>
      <c r="P88" s="10">
        <v>0</v>
      </c>
      <c r="Q88" s="10">
        <v>0</v>
      </c>
      <c r="R88" s="10">
        <v>0</v>
      </c>
      <c r="S88" s="92">
        <v>24</v>
      </c>
      <c r="T88" s="95">
        <f t="shared" si="113"/>
        <v>0.74698795180722888</v>
      </c>
      <c r="U88" s="50">
        <f t="shared" si="107"/>
        <v>0</v>
      </c>
      <c r="V88" s="50">
        <f t="shared" si="108"/>
        <v>0</v>
      </c>
      <c r="W88" s="50">
        <f t="shared" si="109"/>
        <v>0</v>
      </c>
      <c r="X88" s="50">
        <f t="shared" si="110"/>
        <v>0</v>
      </c>
      <c r="Y88" s="50">
        <f t="shared" si="111"/>
        <v>0</v>
      </c>
      <c r="Z88" s="50">
        <f t="shared" si="112"/>
        <v>0</v>
      </c>
      <c r="AA88" s="85"/>
      <c r="AB88" s="85"/>
      <c r="AC88" s="85"/>
      <c r="AD88" s="81"/>
      <c r="AE88" s="81"/>
      <c r="AF88" s="81"/>
      <c r="AG88" s="81"/>
      <c r="AH88" s="81"/>
      <c r="AI88" s="81"/>
      <c r="AJ88" s="81"/>
      <c r="AK88" s="81"/>
    </row>
    <row r="89" spans="1:37" s="23" customFormat="1" ht="21.75" customHeight="1" x14ac:dyDescent="0.25">
      <c r="A89" s="155" t="str">
        <f>TT!C7</f>
        <v>Quảng Ngãi, ngày 02 tháng 06 năm 2026</v>
      </c>
      <c r="B89" s="155"/>
      <c r="C89" s="155"/>
      <c r="D89" s="155"/>
      <c r="E89" s="155"/>
      <c r="F89" s="91"/>
      <c r="G89" s="91"/>
      <c r="H89" s="77"/>
      <c r="I89" s="77"/>
      <c r="J89" s="77"/>
      <c r="K89" s="77"/>
      <c r="L89" s="77"/>
      <c r="M89" s="152" t="str">
        <f>TT!C4</f>
        <v>Quảng Ngãi, ngày 02 tháng 06 năm 2026</v>
      </c>
      <c r="N89" s="152"/>
      <c r="O89" s="153"/>
      <c r="P89" s="153"/>
      <c r="Q89" s="153"/>
      <c r="R89" s="153"/>
      <c r="S89" s="153"/>
      <c r="T89" s="153"/>
      <c r="U89" s="51"/>
      <c r="V89" s="51"/>
      <c r="W89" s="51"/>
      <c r="X89" s="51"/>
      <c r="Y89" s="51"/>
      <c r="Z89" s="51"/>
      <c r="AA89" s="86"/>
      <c r="AB89" s="86"/>
      <c r="AC89" s="86"/>
      <c r="AD89" s="82"/>
      <c r="AE89" s="82"/>
      <c r="AF89" s="82"/>
      <c r="AG89" s="82"/>
      <c r="AH89" s="82"/>
      <c r="AI89" s="82"/>
      <c r="AJ89" s="82"/>
      <c r="AK89" s="82"/>
    </row>
    <row r="90" spans="1:37" ht="15.75" customHeight="1" x14ac:dyDescent="0.25">
      <c r="A90" s="156" t="s">
        <v>46</v>
      </c>
      <c r="B90" s="156"/>
      <c r="C90" s="156"/>
      <c r="D90" s="156"/>
      <c r="E90" s="156"/>
      <c r="F90" s="4"/>
      <c r="G90" s="4"/>
      <c r="H90" s="2"/>
      <c r="I90" s="2"/>
      <c r="J90" s="2"/>
      <c r="K90" s="2"/>
      <c r="L90" s="2"/>
      <c r="M90" s="154" t="str">
        <f>TT!C5</f>
        <v xml:space="preserve"> TRƯỞNG THI HÀNH ÁN DÂN SỰ</v>
      </c>
      <c r="N90" s="154"/>
      <c r="O90" s="154"/>
      <c r="P90" s="154"/>
      <c r="Q90" s="154"/>
      <c r="R90" s="154"/>
      <c r="S90" s="154"/>
      <c r="T90" s="154"/>
      <c r="U90" s="51"/>
      <c r="V90" s="51"/>
      <c r="W90" s="51"/>
      <c r="X90" s="51"/>
      <c r="Y90" s="51"/>
      <c r="Z90" s="51"/>
    </row>
    <row r="91" spans="1:37" ht="57.75" customHeight="1" x14ac:dyDescent="0.25">
      <c r="A91" s="9"/>
      <c r="B91" s="9"/>
      <c r="C91" s="9"/>
      <c r="D91" s="9"/>
      <c r="F91" s="1"/>
      <c r="G91" s="1"/>
      <c r="H91" s="2"/>
      <c r="I91" s="2"/>
      <c r="J91" s="2"/>
      <c r="K91" s="2"/>
      <c r="L91" s="2"/>
      <c r="M91" s="2"/>
      <c r="N91" s="2"/>
      <c r="O91" s="1"/>
      <c r="P91" s="1"/>
      <c r="Q91" s="2"/>
      <c r="R91" s="2"/>
      <c r="S91" s="1"/>
      <c r="T91" s="1"/>
      <c r="U91" s="51"/>
      <c r="V91" s="51"/>
      <c r="W91" s="51"/>
      <c r="X91" s="51"/>
      <c r="Y91" s="51"/>
      <c r="Z91" s="51"/>
    </row>
    <row r="92" spans="1:37" ht="15.75" customHeight="1" x14ac:dyDescent="0.25">
      <c r="A92" s="157" t="str">
        <f>TT!C6</f>
        <v>Phạm Anh Vũ</v>
      </c>
      <c r="B92" s="157"/>
      <c r="C92" s="157"/>
      <c r="D92" s="157"/>
      <c r="E92" s="157"/>
      <c r="F92" s="3"/>
      <c r="G92" s="3"/>
      <c r="H92" s="3"/>
      <c r="I92" s="3"/>
      <c r="J92" s="3"/>
      <c r="K92" s="3"/>
      <c r="L92" s="3"/>
      <c r="M92" s="151" t="str">
        <f>TT!C3</f>
        <v>Võ Văn Xông</v>
      </c>
      <c r="N92" s="151"/>
      <c r="O92" s="151"/>
      <c r="P92" s="151"/>
      <c r="Q92" s="151"/>
      <c r="R92" s="151"/>
      <c r="S92" s="151"/>
      <c r="T92" s="151"/>
    </row>
    <row r="93" spans="1:37" x14ac:dyDescent="0.25">
      <c r="A93" s="21"/>
      <c r="B93" s="21"/>
      <c r="C93" s="26"/>
      <c r="D93" s="26"/>
      <c r="E93" s="26"/>
      <c r="F93" s="26"/>
      <c r="G93" s="26"/>
      <c r="H93" s="26"/>
      <c r="I93" s="70"/>
      <c r="J93" s="70"/>
      <c r="K93" s="26"/>
      <c r="L93" s="26"/>
      <c r="M93" s="27"/>
      <c r="N93" s="27"/>
      <c r="O93" s="27"/>
      <c r="P93" s="27"/>
      <c r="Q93" s="27"/>
      <c r="R93" s="27"/>
      <c r="S93" s="72"/>
      <c r="T93" s="27"/>
    </row>
  </sheetData>
  <sheetProtection formatCells="0" formatColumns="0" formatRows="0" deleteRows="0"/>
  <mergeCells count="42">
    <mergeCell ref="A1:D1"/>
    <mergeCell ref="A8:B8"/>
    <mergeCell ref="Q4:Q7"/>
    <mergeCell ref="G3:G7"/>
    <mergeCell ref="N5:N7"/>
    <mergeCell ref="E4:E7"/>
    <mergeCell ref="D4:D7"/>
    <mergeCell ref="F3:F7"/>
    <mergeCell ref="A3:A7"/>
    <mergeCell ref="B3:B7"/>
    <mergeCell ref="J5:J7"/>
    <mergeCell ref="D3:E3"/>
    <mergeCell ref="I4:I7"/>
    <mergeCell ref="K5:L5"/>
    <mergeCell ref="K6:K7"/>
    <mergeCell ref="I3:R3"/>
    <mergeCell ref="M92:T92"/>
    <mergeCell ref="M89:T89"/>
    <mergeCell ref="M90:T90"/>
    <mergeCell ref="A89:E89"/>
    <mergeCell ref="A90:E90"/>
    <mergeCell ref="A92:E92"/>
    <mergeCell ref="C3:C7"/>
    <mergeCell ref="T3:T7"/>
    <mergeCell ref="M5:M7"/>
    <mergeCell ref="H3:H7"/>
    <mergeCell ref="O4:O7"/>
    <mergeCell ref="P4:P7"/>
    <mergeCell ref="U2:Z2"/>
    <mergeCell ref="U3:U7"/>
    <mergeCell ref="V3:V7"/>
    <mergeCell ref="W3:W7"/>
    <mergeCell ref="X3:X7"/>
    <mergeCell ref="Y3:Y7"/>
    <mergeCell ref="Z3:Z7"/>
    <mergeCell ref="E1:O1"/>
    <mergeCell ref="P1:T1"/>
    <mergeCell ref="Q2:T2"/>
    <mergeCell ref="S3:S7"/>
    <mergeCell ref="L6:L7"/>
    <mergeCell ref="R4:R7"/>
    <mergeCell ref="J4:N4"/>
  </mergeCells>
  <phoneticPr fontId="8" type="noConversion"/>
  <pageMargins left="0.33" right="0.28999999999999998" top="0.39" bottom="0.4" header="0.31496062992126" footer="0.31496062992126"/>
  <pageSetup paperSize="9" scale="70" orientation="landscape" r:id="rId1"/>
  <ignoredErrors>
    <ignoredError sqref="C8:T8" numberStoredAsText="1"/>
    <ignoredError sqref="T10 T11:T13 T14:T18" numberStoredAsText="1" unlockedFormula="1"/>
    <ignoredError sqref="U22:U23 T35 U9:Z18 T82 T45 T46 T47 T48 T49 T56:T59 U19 T24 T25:T34 T36 T37:T39 T41 T42:T43 T44 T54 T51 T52:T53 T50 T61 T62:T68 T60 T70 T71:T72 T69 T74 T75:T78 T73 T80 T81 T79 T83 T84:T88 U82:Z88 U24:U39 T40 U40:U59 U60:U78 U79:U81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/>
  <dimension ref="A1:AL94"/>
  <sheetViews>
    <sheetView tabSelected="1" view="pageBreakPreview" topLeftCell="A3" zoomScale="70" zoomScaleSheetLayoutView="70" workbookViewId="0">
      <pane xSplit="3" ySplit="8" topLeftCell="U86" activePane="bottomRight" state="frozen"/>
      <selection activeCell="A3" sqref="A3"/>
      <selection pane="topRight" activeCell="D3" sqref="D3"/>
      <selection pane="bottomLeft" activeCell="A11" sqref="A11"/>
      <selection pane="bottomRight" activeCell="C80" sqref="C80"/>
    </sheetView>
  </sheetViews>
  <sheetFormatPr defaultColWidth="9" defaultRowHeight="15.75" x14ac:dyDescent="0.25"/>
  <cols>
    <col min="1" max="1" width="3.5" style="16" customWidth="1"/>
    <col min="2" max="2" width="23.625" style="16" customWidth="1"/>
    <col min="3" max="3" width="14.25" style="16" bestFit="1" customWidth="1"/>
    <col min="4" max="4" width="12.625" style="16" customWidth="1"/>
    <col min="5" max="5" width="13.25" style="1" customWidth="1"/>
    <col min="6" max="6" width="11.25" style="16" customWidth="1"/>
    <col min="7" max="7" width="9.125" style="16" customWidth="1"/>
    <col min="8" max="8" width="12.25" style="16" customWidth="1"/>
    <col min="9" max="9" width="11.625" style="76" customWidth="1"/>
    <col min="10" max="10" width="11.875" style="76" customWidth="1"/>
    <col min="11" max="11" width="11.5" style="16" customWidth="1"/>
    <col min="12" max="12" width="10" style="16" customWidth="1"/>
    <col min="13" max="13" width="8.75" style="19" customWidth="1"/>
    <col min="14" max="14" width="12" style="19" customWidth="1"/>
    <col min="15" max="15" width="9" style="19" customWidth="1"/>
    <col min="16" max="16" width="11.875" style="19" customWidth="1"/>
    <col min="17" max="17" width="11.125" style="19" customWidth="1"/>
    <col min="18" max="18" width="9.5" style="19" customWidth="1"/>
    <col min="19" max="19" width="10.5" style="19" customWidth="1"/>
    <col min="20" max="20" width="12.5" style="75" customWidth="1"/>
    <col min="21" max="21" width="8.125" style="19" customWidth="1"/>
    <col min="22" max="22" width="10.75" style="16" customWidth="1"/>
    <col min="23" max="23" width="14.5" style="16" customWidth="1"/>
    <col min="24" max="24" width="11.625" style="16" customWidth="1"/>
    <col min="25" max="25" width="14.5" style="16" customWidth="1"/>
    <col min="26" max="26" width="14.75" style="16" customWidth="1"/>
    <col min="27" max="27" width="12.875" style="16" customWidth="1"/>
    <col min="28" max="34" width="9" style="79"/>
    <col min="35" max="16384" width="9" style="16"/>
  </cols>
  <sheetData>
    <row r="1" spans="1:38" ht="69" customHeight="1" x14ac:dyDescent="0.25">
      <c r="A1" s="158" t="s">
        <v>61</v>
      </c>
      <c r="B1" s="158"/>
      <c r="C1" s="158"/>
      <c r="D1" s="158"/>
      <c r="E1" s="132" t="str">
        <f>"KẾT QUẢ THI HÀNH ÁN DÂN SỰ TÍNH BẰNG TIỀN CHIA THEO
 CƠ QUAN THI HÀNH ÁN DÂN SỰ VÀ CHẤP HÀNH VIÊN"&amp;CHAR(10)&amp;TT!D7</f>
        <v>KẾT QUẢ THI HÀNH ÁN DÂN SỰ TÍNH BẰNG TIỀN CHIA THEO
 CƠ QUAN THI HÀNH ÁN DÂN SỰ VÀ CHẤP HÀNH VIÊN
08 tháng năm 2026</v>
      </c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3" t="str">
        <f>TT!C2</f>
        <v>Đơn vị, người báo cáo: THADS tỉnh Quảng Ngãi
Đơn vị nhận báo cáo: Cục Quản lý THADS</v>
      </c>
      <c r="S1" s="133"/>
      <c r="T1" s="133"/>
      <c r="U1" s="133"/>
    </row>
    <row r="2" spans="1:38" ht="17.25" customHeight="1" x14ac:dyDescent="0.25">
      <c r="B2" s="17"/>
      <c r="C2" s="17"/>
      <c r="I2" s="119"/>
      <c r="J2" s="120"/>
      <c r="K2" s="18"/>
      <c r="L2" s="18"/>
      <c r="P2" s="20"/>
      <c r="Q2" s="20"/>
      <c r="R2" s="173" t="s">
        <v>45</v>
      </c>
      <c r="S2" s="173"/>
      <c r="T2" s="173"/>
      <c r="U2" s="173"/>
      <c r="V2" s="144" t="s">
        <v>82</v>
      </c>
      <c r="W2" s="144"/>
      <c r="X2" s="144"/>
      <c r="Y2" s="144"/>
      <c r="Z2" s="144"/>
      <c r="AA2" s="144"/>
    </row>
    <row r="3" spans="1:38" s="28" customFormat="1" ht="20.25" customHeight="1" x14ac:dyDescent="0.25">
      <c r="A3" s="162" t="s">
        <v>41</v>
      </c>
      <c r="B3" s="162" t="s">
        <v>42</v>
      </c>
      <c r="C3" s="161" t="s">
        <v>40</v>
      </c>
      <c r="D3" s="161" t="s">
        <v>4</v>
      </c>
      <c r="E3" s="161"/>
      <c r="F3" s="161" t="s">
        <v>63</v>
      </c>
      <c r="G3" s="161" t="s">
        <v>43</v>
      </c>
      <c r="H3" s="161" t="s">
        <v>23</v>
      </c>
      <c r="I3" s="174" t="s">
        <v>4</v>
      </c>
      <c r="J3" s="175"/>
      <c r="K3" s="175"/>
      <c r="L3" s="175"/>
      <c r="M3" s="175"/>
      <c r="N3" s="175"/>
      <c r="O3" s="175"/>
      <c r="P3" s="175"/>
      <c r="Q3" s="175"/>
      <c r="R3" s="175"/>
      <c r="S3" s="176"/>
      <c r="T3" s="187" t="s">
        <v>68</v>
      </c>
      <c r="U3" s="168" t="s">
        <v>44</v>
      </c>
      <c r="V3" s="145" t="s">
        <v>84</v>
      </c>
      <c r="W3" s="145" t="s">
        <v>85</v>
      </c>
      <c r="X3" s="145" t="s">
        <v>90</v>
      </c>
      <c r="Y3" s="145" t="s">
        <v>91</v>
      </c>
      <c r="Z3" s="145" t="s">
        <v>92</v>
      </c>
      <c r="AA3" s="145" t="s">
        <v>83</v>
      </c>
      <c r="AB3" s="80"/>
      <c r="AC3" s="80"/>
      <c r="AD3" s="80"/>
      <c r="AE3" s="80"/>
      <c r="AF3" s="80"/>
      <c r="AG3" s="80"/>
      <c r="AH3" s="80"/>
    </row>
    <row r="4" spans="1:38" s="28" customFormat="1" ht="15.75" customHeight="1" x14ac:dyDescent="0.25">
      <c r="A4" s="163"/>
      <c r="B4" s="163"/>
      <c r="C4" s="161"/>
      <c r="D4" s="161" t="s">
        <v>70</v>
      </c>
      <c r="E4" s="146" t="s">
        <v>28</v>
      </c>
      <c r="F4" s="161"/>
      <c r="G4" s="161"/>
      <c r="H4" s="161"/>
      <c r="I4" s="161" t="s">
        <v>27</v>
      </c>
      <c r="J4" s="174" t="s">
        <v>4</v>
      </c>
      <c r="K4" s="175"/>
      <c r="L4" s="175"/>
      <c r="M4" s="175"/>
      <c r="N4" s="175"/>
      <c r="O4" s="176"/>
      <c r="P4" s="161" t="s">
        <v>62</v>
      </c>
      <c r="Q4" s="170" t="s">
        <v>64</v>
      </c>
      <c r="R4" s="145" t="s">
        <v>67</v>
      </c>
      <c r="S4" s="145" t="s">
        <v>26</v>
      </c>
      <c r="T4" s="188"/>
      <c r="U4" s="169"/>
      <c r="V4" s="145"/>
      <c r="W4" s="145"/>
      <c r="X4" s="145"/>
      <c r="Y4" s="145"/>
      <c r="Z4" s="145"/>
      <c r="AA4" s="145"/>
      <c r="AB4" s="80"/>
      <c r="AC4" s="80"/>
      <c r="AD4" s="80"/>
      <c r="AE4" s="80"/>
      <c r="AF4" s="80"/>
      <c r="AG4" s="80"/>
      <c r="AH4" s="80"/>
    </row>
    <row r="5" spans="1:38" s="28" customFormat="1" ht="15.75" customHeight="1" x14ac:dyDescent="0.25">
      <c r="A5" s="163"/>
      <c r="B5" s="163"/>
      <c r="C5" s="161"/>
      <c r="D5" s="161"/>
      <c r="E5" s="146"/>
      <c r="F5" s="161"/>
      <c r="G5" s="161"/>
      <c r="H5" s="161"/>
      <c r="I5" s="161"/>
      <c r="J5" s="161" t="s">
        <v>31</v>
      </c>
      <c r="K5" s="174" t="s">
        <v>4</v>
      </c>
      <c r="L5" s="175"/>
      <c r="M5" s="176"/>
      <c r="N5" s="161" t="s">
        <v>25</v>
      </c>
      <c r="O5" s="168" t="s">
        <v>69</v>
      </c>
      <c r="P5" s="161"/>
      <c r="Q5" s="171"/>
      <c r="R5" s="145"/>
      <c r="S5" s="145"/>
      <c r="T5" s="188"/>
      <c r="U5" s="169"/>
      <c r="V5" s="145"/>
      <c r="W5" s="145"/>
      <c r="X5" s="145"/>
      <c r="Y5" s="145"/>
      <c r="Z5" s="145"/>
      <c r="AA5" s="145"/>
      <c r="AB5" s="80"/>
      <c r="AC5" s="80"/>
      <c r="AD5" s="80"/>
      <c r="AE5" s="80"/>
      <c r="AF5" s="80"/>
      <c r="AG5" s="80"/>
      <c r="AH5" s="80"/>
    </row>
    <row r="6" spans="1:38" s="28" customFormat="1" ht="15.75" customHeight="1" x14ac:dyDescent="0.25">
      <c r="A6" s="163"/>
      <c r="B6" s="163"/>
      <c r="C6" s="161"/>
      <c r="D6" s="161"/>
      <c r="E6" s="146"/>
      <c r="F6" s="161"/>
      <c r="G6" s="161"/>
      <c r="H6" s="161"/>
      <c r="I6" s="161"/>
      <c r="J6" s="161"/>
      <c r="K6" s="168" t="s">
        <v>24</v>
      </c>
      <c r="L6" s="168" t="s">
        <v>65</v>
      </c>
      <c r="M6" s="168" t="s">
        <v>66</v>
      </c>
      <c r="N6" s="161"/>
      <c r="O6" s="169"/>
      <c r="P6" s="161"/>
      <c r="Q6" s="171"/>
      <c r="R6" s="145"/>
      <c r="S6" s="145"/>
      <c r="T6" s="188"/>
      <c r="U6" s="169"/>
      <c r="V6" s="145"/>
      <c r="W6" s="145"/>
      <c r="X6" s="145"/>
      <c r="Y6" s="145"/>
      <c r="Z6" s="145"/>
      <c r="AA6" s="145"/>
      <c r="AB6" s="80"/>
      <c r="AC6" s="80"/>
      <c r="AD6" s="80"/>
      <c r="AE6" s="80"/>
      <c r="AF6" s="80"/>
      <c r="AG6" s="80"/>
      <c r="AH6" s="80"/>
    </row>
    <row r="7" spans="1:38" s="28" customFormat="1" ht="57.75" customHeight="1" x14ac:dyDescent="0.25">
      <c r="A7" s="164"/>
      <c r="B7" s="164"/>
      <c r="C7" s="161"/>
      <c r="D7" s="161"/>
      <c r="E7" s="146"/>
      <c r="F7" s="161"/>
      <c r="G7" s="161"/>
      <c r="H7" s="161"/>
      <c r="I7" s="161"/>
      <c r="J7" s="161"/>
      <c r="K7" s="177"/>
      <c r="L7" s="177"/>
      <c r="M7" s="177"/>
      <c r="N7" s="161"/>
      <c r="O7" s="177"/>
      <c r="P7" s="161"/>
      <c r="Q7" s="172"/>
      <c r="R7" s="145"/>
      <c r="S7" s="145"/>
      <c r="T7" s="189"/>
      <c r="U7" s="169"/>
      <c r="V7" s="145"/>
      <c r="W7" s="145"/>
      <c r="X7" s="145"/>
      <c r="Y7" s="145"/>
      <c r="Z7" s="145"/>
      <c r="AA7" s="145"/>
      <c r="AB7" s="80"/>
      <c r="AC7" s="80"/>
      <c r="AD7" s="80"/>
      <c r="AE7" s="80"/>
      <c r="AF7" s="80"/>
      <c r="AG7" s="80"/>
      <c r="AH7" s="80"/>
    </row>
    <row r="8" spans="1:38" ht="23.25" customHeight="1" x14ac:dyDescent="0.25">
      <c r="A8" s="159" t="s">
        <v>3</v>
      </c>
      <c r="B8" s="160"/>
      <c r="C8" s="14" t="s">
        <v>7</v>
      </c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4" t="s">
        <v>15</v>
      </c>
      <c r="L8" s="14" t="s">
        <v>16</v>
      </c>
      <c r="M8" s="14" t="s">
        <v>17</v>
      </c>
      <c r="N8" s="14" t="s">
        <v>33</v>
      </c>
      <c r="O8" s="14" t="s">
        <v>32</v>
      </c>
      <c r="P8" s="14" t="s">
        <v>34</v>
      </c>
      <c r="Q8" s="14" t="s">
        <v>35</v>
      </c>
      <c r="R8" s="14" t="s">
        <v>36</v>
      </c>
      <c r="S8" s="14" t="s">
        <v>37</v>
      </c>
      <c r="T8" s="14" t="s">
        <v>38</v>
      </c>
      <c r="U8" s="14" t="s">
        <v>39</v>
      </c>
      <c r="V8" s="15"/>
      <c r="W8" s="15"/>
      <c r="X8" s="15"/>
      <c r="Y8" s="15"/>
      <c r="Z8" s="15"/>
      <c r="AA8" s="15"/>
    </row>
    <row r="9" spans="1:38" ht="22.5" customHeight="1" x14ac:dyDescent="0.25">
      <c r="A9" s="31"/>
      <c r="B9" s="31" t="s">
        <v>6</v>
      </c>
      <c r="C9" s="44">
        <v>4716896203.2659998</v>
      </c>
      <c r="D9" s="44">
        <v>2895552363.0099998</v>
      </c>
      <c r="E9" s="44">
        <v>1821343840.2559998</v>
      </c>
      <c r="F9" s="44">
        <v>237603626.29300001</v>
      </c>
      <c r="G9" s="44">
        <v>250967.15</v>
      </c>
      <c r="H9" s="44">
        <v>4479041609.823</v>
      </c>
      <c r="I9" s="44">
        <v>2627893366.1670003</v>
      </c>
      <c r="J9" s="44">
        <v>1141378012.881</v>
      </c>
      <c r="K9" s="44">
        <v>1114365000.8080001</v>
      </c>
      <c r="L9" s="44">
        <v>26983244.072999999</v>
      </c>
      <c r="M9" s="44">
        <v>29768</v>
      </c>
      <c r="N9" s="44">
        <v>1485945514.6259999</v>
      </c>
      <c r="O9" s="44">
        <v>569838.66</v>
      </c>
      <c r="P9" s="44">
        <v>1372043903.6110001</v>
      </c>
      <c r="Q9" s="44">
        <v>230437664.03999999</v>
      </c>
      <c r="R9" s="44">
        <v>6197772.4500000002</v>
      </c>
      <c r="S9" s="44">
        <v>242468903.55500001</v>
      </c>
      <c r="T9" s="44">
        <v>3337663596.9419999</v>
      </c>
      <c r="U9" s="45">
        <f>J9/I9</f>
        <v>0.43433193582957069</v>
      </c>
      <c r="V9" s="50">
        <f>C9-D9-E9</f>
        <v>0</v>
      </c>
      <c r="W9" s="50">
        <f>C9-F9-G9-H9</f>
        <v>0</v>
      </c>
      <c r="X9" s="50">
        <f>H9-I9-P9-Q9-R9-S9</f>
        <v>-3.8743019104003906E-7</v>
      </c>
      <c r="Y9" s="50">
        <f>I9-J9-N9-O9</f>
        <v>3.2421667128801346E-7</v>
      </c>
      <c r="Z9" s="50">
        <f>J9-K9-L9-M9</f>
        <v>-4.4703483581542969E-8</v>
      </c>
      <c r="AA9" s="50">
        <f>T9-SUM(N9:S9)</f>
        <v>0</v>
      </c>
    </row>
    <row r="10" spans="1:38" s="15" customFormat="1" ht="22.5" customHeight="1" x14ac:dyDescent="0.25">
      <c r="A10" s="58" t="s">
        <v>0</v>
      </c>
      <c r="B10" s="59" t="s">
        <v>109</v>
      </c>
      <c r="C10" s="44">
        <v>835099837.14999998</v>
      </c>
      <c r="D10" s="44">
        <v>642214023.14999998</v>
      </c>
      <c r="E10" s="44">
        <v>192885814</v>
      </c>
      <c r="F10" s="44">
        <v>80800359</v>
      </c>
      <c r="G10" s="44">
        <v>601</v>
      </c>
      <c r="H10" s="44">
        <v>754298877.14999998</v>
      </c>
      <c r="I10" s="44">
        <v>262460611.15000001</v>
      </c>
      <c r="J10" s="44">
        <v>107325078</v>
      </c>
      <c r="K10" s="44">
        <v>107171860</v>
      </c>
      <c r="L10" s="44">
        <v>140000</v>
      </c>
      <c r="M10" s="44">
        <v>13218</v>
      </c>
      <c r="N10" s="44">
        <v>155135533.15000001</v>
      </c>
      <c r="O10" s="44">
        <v>0</v>
      </c>
      <c r="P10" s="44">
        <v>271259848</v>
      </c>
      <c r="Q10" s="44">
        <v>203508007</v>
      </c>
      <c r="R10" s="44">
        <v>4173605</v>
      </c>
      <c r="S10" s="44">
        <v>12896806</v>
      </c>
      <c r="T10" s="44">
        <v>646973799.14999998</v>
      </c>
      <c r="U10" s="45">
        <f t="shared" ref="U10:U83" si="0">J10/I10</f>
        <v>0.408918799395244</v>
      </c>
      <c r="V10" s="50">
        <f t="shared" ref="V10:V23" si="1">C10-D10-E10</f>
        <v>0</v>
      </c>
      <c r="W10" s="50">
        <f t="shared" ref="W10:W23" si="2">C10-F10-G10-H10</f>
        <v>0</v>
      </c>
      <c r="X10" s="50">
        <f t="shared" ref="X10:X23" si="3">H10-I10-P10-Q10-R10-S10</f>
        <v>0</v>
      </c>
      <c r="Y10" s="50">
        <f t="shared" ref="Y10:Y23" si="4">I10-J10-N10-O10</f>
        <v>0</v>
      </c>
      <c r="Z10" s="50">
        <f t="shared" ref="Z10:Z23" si="5">J10-K10-L10-M10</f>
        <v>0</v>
      </c>
      <c r="AA10" s="50">
        <f t="shared" ref="AA10:AA23" si="6">T10-SUM(N10:S10)</f>
        <v>0</v>
      </c>
      <c r="AB10" s="79"/>
      <c r="AC10" s="79"/>
      <c r="AD10" s="79"/>
      <c r="AE10" s="79"/>
      <c r="AF10" s="79"/>
      <c r="AG10" s="79"/>
      <c r="AH10" s="79"/>
      <c r="AI10" s="16"/>
      <c r="AJ10" s="16"/>
      <c r="AK10" s="16"/>
      <c r="AL10" s="16"/>
    </row>
    <row r="11" spans="1:38" s="15" customFormat="1" ht="22.5" customHeight="1" x14ac:dyDescent="0.25">
      <c r="A11" s="29" t="s">
        <v>7</v>
      </c>
      <c r="B11" s="106" t="s">
        <v>93</v>
      </c>
      <c r="C11" s="44">
        <v>300</v>
      </c>
      <c r="D11" s="30">
        <v>0</v>
      </c>
      <c r="E11" s="30">
        <v>300</v>
      </c>
      <c r="F11" s="30">
        <v>0</v>
      </c>
      <c r="G11" s="30">
        <v>0</v>
      </c>
      <c r="H11" s="44">
        <v>300</v>
      </c>
      <c r="I11" s="44">
        <v>300</v>
      </c>
      <c r="J11" s="44">
        <v>300</v>
      </c>
      <c r="K11" s="10">
        <v>300</v>
      </c>
      <c r="L11" s="10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44">
        <v>0</v>
      </c>
      <c r="U11" s="45">
        <f t="shared" si="0"/>
        <v>1</v>
      </c>
      <c r="V11" s="50">
        <f t="shared" si="1"/>
        <v>0</v>
      </c>
      <c r="W11" s="50">
        <f t="shared" si="2"/>
        <v>0</v>
      </c>
      <c r="X11" s="50">
        <f t="shared" si="3"/>
        <v>0</v>
      </c>
      <c r="Y11" s="50">
        <f t="shared" si="4"/>
        <v>0</v>
      </c>
      <c r="Z11" s="50">
        <f t="shared" si="5"/>
        <v>0</v>
      </c>
      <c r="AA11" s="50">
        <f t="shared" si="6"/>
        <v>0</v>
      </c>
      <c r="AB11" s="81"/>
      <c r="AC11" s="81"/>
      <c r="AD11" s="81"/>
      <c r="AE11" s="81"/>
      <c r="AF11" s="81"/>
      <c r="AG11" s="81"/>
      <c r="AH11" s="81"/>
    </row>
    <row r="12" spans="1:38" s="15" customFormat="1" ht="22.5" customHeight="1" x14ac:dyDescent="0.25">
      <c r="A12" s="29" t="s">
        <v>8</v>
      </c>
      <c r="B12" s="106" t="s">
        <v>130</v>
      </c>
      <c r="C12" s="44">
        <v>600</v>
      </c>
      <c r="D12" s="30">
        <v>0</v>
      </c>
      <c r="E12" s="30">
        <v>600</v>
      </c>
      <c r="F12" s="30">
        <v>0</v>
      </c>
      <c r="G12" s="30">
        <v>0</v>
      </c>
      <c r="H12" s="44">
        <v>600</v>
      </c>
      <c r="I12" s="44">
        <v>600</v>
      </c>
      <c r="J12" s="44">
        <v>600</v>
      </c>
      <c r="K12" s="10">
        <v>600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44">
        <v>0</v>
      </c>
      <c r="U12" s="45">
        <f t="shared" si="0"/>
        <v>1</v>
      </c>
      <c r="V12" s="50">
        <f t="shared" ref="V12" si="7">C12-D12-E12</f>
        <v>0</v>
      </c>
      <c r="W12" s="50">
        <f t="shared" ref="W12" si="8">C12-F12-G12-H12</f>
        <v>0</v>
      </c>
      <c r="X12" s="50">
        <f t="shared" ref="X12" si="9">H12-I12-P12-Q12-R12-S12</f>
        <v>0</v>
      </c>
      <c r="Y12" s="50">
        <f t="shared" ref="Y12" si="10">I12-J12-N12-O12</f>
        <v>0</v>
      </c>
      <c r="Z12" s="50">
        <f t="shared" ref="Z12" si="11">J12-K12-L12-M12</f>
        <v>0</v>
      </c>
      <c r="AA12" s="50">
        <f t="shared" ref="AA12" si="12">T12-SUM(N12:S12)</f>
        <v>0</v>
      </c>
      <c r="AB12" s="81"/>
      <c r="AC12" s="81"/>
      <c r="AD12" s="81"/>
      <c r="AE12" s="81"/>
      <c r="AF12" s="81"/>
      <c r="AG12" s="81"/>
      <c r="AH12" s="81"/>
    </row>
    <row r="13" spans="1:38" s="15" customFormat="1" ht="22.5" customHeight="1" x14ac:dyDescent="0.25">
      <c r="A13" s="29" t="s">
        <v>9</v>
      </c>
      <c r="B13" s="106" t="s">
        <v>131</v>
      </c>
      <c r="C13" s="44">
        <v>0</v>
      </c>
      <c r="D13" s="30">
        <v>0</v>
      </c>
      <c r="E13" s="30">
        <v>0</v>
      </c>
      <c r="F13" s="30">
        <v>0</v>
      </c>
      <c r="G13" s="30">
        <v>0</v>
      </c>
      <c r="H13" s="44">
        <v>0</v>
      </c>
      <c r="I13" s="44">
        <v>0</v>
      </c>
      <c r="J13" s="44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44">
        <v>0</v>
      </c>
      <c r="U13" s="45" t="e">
        <f t="shared" si="0"/>
        <v>#DIV/0!</v>
      </c>
      <c r="V13" s="50">
        <f t="shared" ref="V13:V17" si="13">C13-D13-E13</f>
        <v>0</v>
      </c>
      <c r="W13" s="50">
        <f t="shared" ref="W13:W17" si="14">C13-F13-G13-H13</f>
        <v>0</v>
      </c>
      <c r="X13" s="50">
        <f t="shared" ref="X13:X17" si="15">H13-I13-P13-Q13-R13-S13</f>
        <v>0</v>
      </c>
      <c r="Y13" s="50">
        <f t="shared" ref="Y13:Y17" si="16">I13-J13-N13-O13</f>
        <v>0</v>
      </c>
      <c r="Z13" s="50">
        <f t="shared" ref="Z13:Z17" si="17">J13-K13-L13-M13</f>
        <v>0</v>
      </c>
      <c r="AA13" s="50">
        <f t="shared" ref="AA13:AA17" si="18">T13-SUM(N13:S13)</f>
        <v>0</v>
      </c>
      <c r="AB13" s="81"/>
      <c r="AC13" s="81"/>
      <c r="AD13" s="81"/>
      <c r="AE13" s="81"/>
      <c r="AF13" s="81"/>
      <c r="AG13" s="81"/>
      <c r="AH13" s="81"/>
    </row>
    <row r="14" spans="1:38" s="15" customFormat="1" ht="22.5" customHeight="1" x14ac:dyDescent="0.25">
      <c r="A14" s="29" t="s">
        <v>10</v>
      </c>
      <c r="B14" s="106" t="s">
        <v>132</v>
      </c>
      <c r="C14" s="44">
        <v>0</v>
      </c>
      <c r="D14" s="30">
        <v>0</v>
      </c>
      <c r="E14" s="30">
        <v>0</v>
      </c>
      <c r="F14" s="30">
        <v>0</v>
      </c>
      <c r="G14" s="30">
        <v>0</v>
      </c>
      <c r="H14" s="44">
        <v>0</v>
      </c>
      <c r="I14" s="44">
        <v>0</v>
      </c>
      <c r="J14" s="44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44">
        <v>0</v>
      </c>
      <c r="U14" s="45" t="e">
        <f t="shared" ref="U14" si="19">J14/I14</f>
        <v>#DIV/0!</v>
      </c>
      <c r="V14" s="50">
        <f t="shared" ref="V14" si="20">C14-D14-E14</f>
        <v>0</v>
      </c>
      <c r="W14" s="50">
        <f t="shared" ref="W14" si="21">C14-F14-G14-H14</f>
        <v>0</v>
      </c>
      <c r="X14" s="50">
        <f t="shared" ref="X14" si="22">H14-I14-P14-Q14-R14-S14</f>
        <v>0</v>
      </c>
      <c r="Y14" s="50">
        <f t="shared" ref="Y14" si="23">I14-J14-N14-O14</f>
        <v>0</v>
      </c>
      <c r="Z14" s="50">
        <f t="shared" ref="Z14" si="24">J14-K14-L14-M14</f>
        <v>0</v>
      </c>
      <c r="AA14" s="50">
        <f t="shared" ref="AA14" si="25">T14-SUM(N14:S14)</f>
        <v>0</v>
      </c>
      <c r="AB14" s="81"/>
      <c r="AC14" s="81"/>
      <c r="AD14" s="81"/>
      <c r="AE14" s="81"/>
      <c r="AF14" s="81"/>
      <c r="AG14" s="81"/>
      <c r="AH14" s="81"/>
    </row>
    <row r="15" spans="1:38" s="15" customFormat="1" ht="22.5" customHeight="1" x14ac:dyDescent="0.25">
      <c r="A15" s="29" t="s">
        <v>11</v>
      </c>
      <c r="B15" s="106" t="s">
        <v>133</v>
      </c>
      <c r="C15" s="44">
        <v>85862685</v>
      </c>
      <c r="D15" s="30">
        <v>49107919</v>
      </c>
      <c r="E15" s="30">
        <v>36754766</v>
      </c>
      <c r="F15" s="30">
        <v>0</v>
      </c>
      <c r="G15" s="30">
        <v>0</v>
      </c>
      <c r="H15" s="44">
        <v>85862685</v>
      </c>
      <c r="I15" s="44">
        <v>52392384</v>
      </c>
      <c r="J15" s="44">
        <v>18847248</v>
      </c>
      <c r="K15" s="10">
        <v>18847248</v>
      </c>
      <c r="L15" s="10">
        <v>0</v>
      </c>
      <c r="M15" s="10">
        <v>0</v>
      </c>
      <c r="N15" s="10">
        <v>33545136</v>
      </c>
      <c r="O15" s="10">
        <v>0</v>
      </c>
      <c r="P15" s="10">
        <v>29894720</v>
      </c>
      <c r="Q15" s="10">
        <v>483781</v>
      </c>
      <c r="R15" s="10">
        <v>3091800</v>
      </c>
      <c r="S15" s="10">
        <v>0</v>
      </c>
      <c r="T15" s="44">
        <v>67015437</v>
      </c>
      <c r="U15" s="45">
        <f t="shared" si="0"/>
        <v>0.35973259014134573</v>
      </c>
      <c r="V15" s="50">
        <f t="shared" si="13"/>
        <v>0</v>
      </c>
      <c r="W15" s="50">
        <f t="shared" si="14"/>
        <v>0</v>
      </c>
      <c r="X15" s="50">
        <f t="shared" si="15"/>
        <v>0</v>
      </c>
      <c r="Y15" s="50">
        <f t="shared" si="16"/>
        <v>0</v>
      </c>
      <c r="Z15" s="50">
        <f t="shared" si="17"/>
        <v>0</v>
      </c>
      <c r="AA15" s="50">
        <f t="shared" si="18"/>
        <v>0</v>
      </c>
      <c r="AB15" s="81"/>
      <c r="AC15" s="81"/>
      <c r="AD15" s="81"/>
      <c r="AE15" s="81"/>
      <c r="AF15" s="81"/>
      <c r="AG15" s="81"/>
      <c r="AH15" s="81"/>
    </row>
    <row r="16" spans="1:38" s="15" customFormat="1" ht="22.5" customHeight="1" x14ac:dyDescent="0.25">
      <c r="A16" s="29" t="s">
        <v>12</v>
      </c>
      <c r="B16" s="106" t="s">
        <v>134</v>
      </c>
      <c r="C16" s="44">
        <v>255761603</v>
      </c>
      <c r="D16" s="118">
        <v>218448800</v>
      </c>
      <c r="E16" s="30">
        <v>37312803</v>
      </c>
      <c r="F16" s="30">
        <v>0</v>
      </c>
      <c r="G16" s="30">
        <v>0</v>
      </c>
      <c r="H16" s="44">
        <v>255761603</v>
      </c>
      <c r="I16" s="44">
        <v>42644305</v>
      </c>
      <c r="J16" s="44">
        <v>4550755</v>
      </c>
      <c r="K16" s="74">
        <v>4550755</v>
      </c>
      <c r="L16" s="10">
        <v>0</v>
      </c>
      <c r="M16" s="10">
        <v>0</v>
      </c>
      <c r="N16" s="10">
        <v>38093550</v>
      </c>
      <c r="O16" s="10">
        <v>0</v>
      </c>
      <c r="P16" s="10">
        <v>39912200</v>
      </c>
      <c r="Q16" s="10">
        <v>173205098</v>
      </c>
      <c r="R16" s="10">
        <v>0</v>
      </c>
      <c r="S16" s="10">
        <v>0</v>
      </c>
      <c r="T16" s="44">
        <v>251210848</v>
      </c>
      <c r="U16" s="45">
        <f t="shared" si="0"/>
        <v>0.10671424941736066</v>
      </c>
      <c r="V16" s="50">
        <f t="shared" ref="V16" si="26">C16-D16-E16</f>
        <v>0</v>
      </c>
      <c r="W16" s="50">
        <f t="shared" ref="W16" si="27">C16-F16-G16-H16</f>
        <v>0</v>
      </c>
      <c r="X16" s="50">
        <f t="shared" ref="X16" si="28">H16-I16-P16-Q16-R16-S16</f>
        <v>0</v>
      </c>
      <c r="Y16" s="50">
        <f t="shared" ref="Y16" si="29">I16-J16-N16-O16</f>
        <v>0</v>
      </c>
      <c r="Z16" s="50">
        <f t="shared" ref="Z16" si="30">J16-K16-L16-M16</f>
        <v>0</v>
      </c>
      <c r="AA16" s="50">
        <f t="shared" ref="AA16" si="31">T16-SUM(N16:S16)</f>
        <v>0</v>
      </c>
      <c r="AB16" s="81"/>
      <c r="AC16" s="81"/>
      <c r="AD16" s="81"/>
      <c r="AE16" s="81"/>
      <c r="AF16" s="81"/>
      <c r="AG16" s="81"/>
      <c r="AH16" s="81"/>
    </row>
    <row r="17" spans="1:34" s="15" customFormat="1" ht="22.5" customHeight="1" x14ac:dyDescent="0.25">
      <c r="A17" s="29" t="s">
        <v>13</v>
      </c>
      <c r="B17" s="106" t="s">
        <v>135</v>
      </c>
      <c r="C17" s="44">
        <v>211371827</v>
      </c>
      <c r="D17" s="30">
        <v>199435868</v>
      </c>
      <c r="E17" s="30">
        <v>11935959</v>
      </c>
      <c r="F17" s="30">
        <v>5479599</v>
      </c>
      <c r="G17" s="30">
        <v>0</v>
      </c>
      <c r="H17" s="44">
        <v>205892228</v>
      </c>
      <c r="I17" s="44">
        <v>7112254</v>
      </c>
      <c r="J17" s="44">
        <v>207016</v>
      </c>
      <c r="K17" s="10">
        <v>193798</v>
      </c>
      <c r="L17" s="10">
        <v>0</v>
      </c>
      <c r="M17" s="10">
        <v>13218</v>
      </c>
      <c r="N17" s="10">
        <v>6905238</v>
      </c>
      <c r="O17" s="10">
        <v>0</v>
      </c>
      <c r="P17" s="10">
        <v>167946130</v>
      </c>
      <c r="Q17" s="10">
        <v>29752039</v>
      </c>
      <c r="R17" s="10">
        <v>1081805</v>
      </c>
      <c r="S17" s="10">
        <v>0</v>
      </c>
      <c r="T17" s="44">
        <v>205685212</v>
      </c>
      <c r="U17" s="45">
        <f t="shared" si="0"/>
        <v>2.9106946967867007E-2</v>
      </c>
      <c r="V17" s="50">
        <f t="shared" si="13"/>
        <v>0</v>
      </c>
      <c r="W17" s="50">
        <f t="shared" si="14"/>
        <v>0</v>
      </c>
      <c r="X17" s="50">
        <f t="shared" si="15"/>
        <v>0</v>
      </c>
      <c r="Y17" s="50">
        <f t="shared" si="16"/>
        <v>0</v>
      </c>
      <c r="Z17" s="50">
        <f t="shared" si="17"/>
        <v>0</v>
      </c>
      <c r="AA17" s="50">
        <f t="shared" si="18"/>
        <v>0</v>
      </c>
      <c r="AB17" s="81"/>
      <c r="AC17" s="81"/>
      <c r="AD17" s="81"/>
      <c r="AE17" s="81"/>
      <c r="AF17" s="81"/>
      <c r="AG17" s="81"/>
      <c r="AH17" s="81"/>
    </row>
    <row r="18" spans="1:34" s="15" customFormat="1" ht="22.5" customHeight="1" x14ac:dyDescent="0.25">
      <c r="A18" s="29" t="s">
        <v>14</v>
      </c>
      <c r="B18" s="106" t="s">
        <v>136</v>
      </c>
      <c r="C18" s="44">
        <v>45814238</v>
      </c>
      <c r="D18" s="30">
        <v>11597837</v>
      </c>
      <c r="E18" s="30">
        <v>34216401</v>
      </c>
      <c r="F18" s="30">
        <v>0</v>
      </c>
      <c r="G18" s="30">
        <v>601</v>
      </c>
      <c r="H18" s="44">
        <v>45813637</v>
      </c>
      <c r="I18" s="44">
        <v>41547394</v>
      </c>
      <c r="J18" s="44">
        <v>25207949</v>
      </c>
      <c r="K18" s="10">
        <v>25067949</v>
      </c>
      <c r="L18" s="10">
        <v>140000</v>
      </c>
      <c r="M18" s="10">
        <v>0</v>
      </c>
      <c r="N18" s="10">
        <v>16339445</v>
      </c>
      <c r="O18" s="10">
        <v>0</v>
      </c>
      <c r="P18" s="10">
        <v>2531954</v>
      </c>
      <c r="Q18" s="10">
        <v>67089</v>
      </c>
      <c r="R18" s="10">
        <v>0</v>
      </c>
      <c r="S18" s="10">
        <v>1667200</v>
      </c>
      <c r="T18" s="44">
        <v>20605688</v>
      </c>
      <c r="U18" s="45">
        <f t="shared" si="0"/>
        <v>0.60672756033747866</v>
      </c>
      <c r="V18" s="50">
        <f t="shared" si="1"/>
        <v>0</v>
      </c>
      <c r="W18" s="50">
        <f t="shared" si="2"/>
        <v>0</v>
      </c>
      <c r="X18" s="50">
        <f t="shared" si="3"/>
        <v>0</v>
      </c>
      <c r="Y18" s="50">
        <f t="shared" si="4"/>
        <v>0</v>
      </c>
      <c r="Z18" s="50">
        <f t="shared" si="5"/>
        <v>0</v>
      </c>
      <c r="AA18" s="50">
        <f t="shared" si="6"/>
        <v>0</v>
      </c>
      <c r="AB18" s="81"/>
      <c r="AC18" s="81"/>
      <c r="AD18" s="81"/>
      <c r="AE18" s="81"/>
      <c r="AF18" s="81"/>
      <c r="AG18" s="81"/>
      <c r="AH18" s="81"/>
    </row>
    <row r="19" spans="1:34" s="15" customFormat="1" ht="22.5" customHeight="1" x14ac:dyDescent="0.25">
      <c r="A19" s="29" t="s">
        <v>15</v>
      </c>
      <c r="B19" s="106" t="s">
        <v>137</v>
      </c>
      <c r="C19" s="44">
        <v>112150104</v>
      </c>
      <c r="D19" s="30">
        <v>108784517</v>
      </c>
      <c r="E19" s="30">
        <v>3365587</v>
      </c>
      <c r="F19" s="30">
        <v>75320760</v>
      </c>
      <c r="G19" s="30">
        <v>0</v>
      </c>
      <c r="H19" s="44">
        <v>36829344</v>
      </c>
      <c r="I19" s="44">
        <v>7736740</v>
      </c>
      <c r="J19" s="44">
        <v>3084356</v>
      </c>
      <c r="K19" s="10">
        <v>3084356</v>
      </c>
      <c r="L19" s="10">
        <v>0</v>
      </c>
      <c r="M19" s="10">
        <v>0</v>
      </c>
      <c r="N19" s="10">
        <v>4652384</v>
      </c>
      <c r="O19" s="10">
        <v>0</v>
      </c>
      <c r="P19" s="10">
        <v>29092604</v>
      </c>
      <c r="Q19" s="10">
        <v>0</v>
      </c>
      <c r="R19" s="10">
        <v>0</v>
      </c>
      <c r="S19" s="10">
        <v>0</v>
      </c>
      <c r="T19" s="44">
        <v>33744988</v>
      </c>
      <c r="U19" s="45">
        <f t="shared" si="0"/>
        <v>0.39866351977706371</v>
      </c>
      <c r="V19" s="50">
        <f t="shared" si="1"/>
        <v>0</v>
      </c>
      <c r="W19" s="50">
        <f t="shared" si="2"/>
        <v>0</v>
      </c>
      <c r="X19" s="50">
        <f t="shared" si="3"/>
        <v>0</v>
      </c>
      <c r="Y19" s="50">
        <f t="shared" si="4"/>
        <v>0</v>
      </c>
      <c r="Z19" s="50">
        <f t="shared" si="5"/>
        <v>0</v>
      </c>
      <c r="AA19" s="50">
        <f t="shared" si="6"/>
        <v>0</v>
      </c>
      <c r="AB19" s="81"/>
      <c r="AC19" s="81"/>
      <c r="AD19" s="81"/>
      <c r="AE19" s="81"/>
      <c r="AF19" s="81"/>
      <c r="AG19" s="81"/>
      <c r="AH19" s="81"/>
    </row>
    <row r="20" spans="1:34" s="15" customFormat="1" ht="22.5" customHeight="1" x14ac:dyDescent="0.25">
      <c r="A20" s="29" t="s">
        <v>16</v>
      </c>
      <c r="B20" s="117" t="s">
        <v>138</v>
      </c>
      <c r="C20" s="44">
        <v>69385</v>
      </c>
      <c r="D20" s="30">
        <v>0</v>
      </c>
      <c r="E20" s="30">
        <v>69385</v>
      </c>
      <c r="F20" s="30">
        <v>0</v>
      </c>
      <c r="G20" s="30">
        <v>0</v>
      </c>
      <c r="H20" s="44">
        <v>69385</v>
      </c>
      <c r="I20" s="44">
        <v>69385</v>
      </c>
      <c r="J20" s="44">
        <v>68185</v>
      </c>
      <c r="K20" s="10">
        <v>68185</v>
      </c>
      <c r="L20" s="10">
        <v>0</v>
      </c>
      <c r="M20" s="10">
        <v>0</v>
      </c>
      <c r="N20" s="10">
        <v>1200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44">
        <v>1200</v>
      </c>
      <c r="U20" s="45">
        <f t="shared" si="0"/>
        <v>0.98270519564747427</v>
      </c>
      <c r="V20" s="50">
        <f t="shared" si="1"/>
        <v>0</v>
      </c>
      <c r="W20" s="50">
        <f t="shared" si="2"/>
        <v>0</v>
      </c>
      <c r="X20" s="50">
        <f t="shared" si="3"/>
        <v>0</v>
      </c>
      <c r="Y20" s="50">
        <f t="shared" si="4"/>
        <v>0</v>
      </c>
      <c r="Z20" s="50">
        <f t="shared" si="5"/>
        <v>0</v>
      </c>
      <c r="AA20" s="50">
        <f t="shared" si="6"/>
        <v>0</v>
      </c>
      <c r="AB20" s="81"/>
      <c r="AC20" s="81"/>
      <c r="AD20" s="81"/>
      <c r="AE20" s="81"/>
      <c r="AF20" s="81"/>
      <c r="AG20" s="81"/>
      <c r="AH20" s="81"/>
    </row>
    <row r="21" spans="1:34" s="15" customFormat="1" ht="22.5" customHeight="1" x14ac:dyDescent="0.25">
      <c r="A21" s="29" t="s">
        <v>17</v>
      </c>
      <c r="B21" s="117" t="s">
        <v>139</v>
      </c>
      <c r="C21" s="44">
        <v>124069095.15000001</v>
      </c>
      <c r="D21" s="30">
        <v>54839082.150000006</v>
      </c>
      <c r="E21" s="30">
        <v>69230013</v>
      </c>
      <c r="F21" s="30">
        <v>0</v>
      </c>
      <c r="G21" s="30">
        <v>0</v>
      </c>
      <c r="H21" s="44">
        <v>124069095.15000001</v>
      </c>
      <c r="I21" s="44">
        <v>110957249.15000001</v>
      </c>
      <c r="J21" s="44">
        <v>55358669</v>
      </c>
      <c r="K21" s="10">
        <v>55358669</v>
      </c>
      <c r="L21" s="10">
        <v>0</v>
      </c>
      <c r="M21" s="10">
        <v>0</v>
      </c>
      <c r="N21" s="10">
        <v>55598580.150000006</v>
      </c>
      <c r="O21" s="10">
        <v>0</v>
      </c>
      <c r="P21" s="10">
        <v>1882240</v>
      </c>
      <c r="Q21" s="10">
        <v>0</v>
      </c>
      <c r="R21" s="10">
        <v>0</v>
      </c>
      <c r="S21" s="10">
        <v>11229606</v>
      </c>
      <c r="T21" s="44">
        <v>68710426.150000006</v>
      </c>
      <c r="U21" s="45">
        <f t="shared" si="0"/>
        <v>0.49891890276733664</v>
      </c>
      <c r="V21" s="50">
        <f t="shared" si="1"/>
        <v>0</v>
      </c>
      <c r="W21" s="50">
        <f t="shared" si="2"/>
        <v>0</v>
      </c>
      <c r="X21" s="50">
        <f t="shared" si="3"/>
        <v>0</v>
      </c>
      <c r="Y21" s="50">
        <f t="shared" si="4"/>
        <v>0</v>
      </c>
      <c r="Z21" s="50">
        <f t="shared" si="5"/>
        <v>0</v>
      </c>
      <c r="AA21" s="50">
        <f t="shared" si="6"/>
        <v>0</v>
      </c>
      <c r="AB21" s="81"/>
      <c r="AC21" s="81"/>
      <c r="AD21" s="81"/>
      <c r="AE21" s="81"/>
      <c r="AF21" s="81"/>
      <c r="AG21" s="81"/>
      <c r="AH21" s="81"/>
    </row>
    <row r="22" spans="1:34" s="63" customFormat="1" ht="22.5" customHeight="1" x14ac:dyDescent="0.25">
      <c r="A22" s="58" t="s">
        <v>1</v>
      </c>
      <c r="B22" s="59" t="s">
        <v>97</v>
      </c>
      <c r="C22" s="44">
        <v>3881796366.1159997</v>
      </c>
      <c r="D22" s="44">
        <v>2253338339.8599997</v>
      </c>
      <c r="E22" s="44">
        <v>1628458026.2559998</v>
      </c>
      <c r="F22" s="44">
        <v>156803267.29300001</v>
      </c>
      <c r="G22" s="44">
        <v>250366.15</v>
      </c>
      <c r="H22" s="44">
        <v>3724742732.6730003</v>
      </c>
      <c r="I22" s="44">
        <v>2365432755.0170002</v>
      </c>
      <c r="J22" s="44">
        <v>1034052934.8809999</v>
      </c>
      <c r="K22" s="44">
        <v>1007193140.808</v>
      </c>
      <c r="L22" s="44">
        <v>26843244.072999999</v>
      </c>
      <c r="M22" s="44">
        <v>16550</v>
      </c>
      <c r="N22" s="44">
        <v>1330809981.4759998</v>
      </c>
      <c r="O22" s="44">
        <v>569838.66</v>
      </c>
      <c r="P22" s="44">
        <v>1100784055.6110001</v>
      </c>
      <c r="Q22" s="44">
        <v>26929657.039999999</v>
      </c>
      <c r="R22" s="44">
        <v>2024167.45</v>
      </c>
      <c r="S22" s="44">
        <v>229572097.55500001</v>
      </c>
      <c r="T22" s="44">
        <v>2690689797.7919998</v>
      </c>
      <c r="U22" s="45">
        <f t="shared" si="0"/>
        <v>0.43715169356973255</v>
      </c>
      <c r="V22" s="62">
        <f t="shared" si="1"/>
        <v>0</v>
      </c>
      <c r="W22" s="62">
        <f t="shared" si="2"/>
        <v>0</v>
      </c>
      <c r="X22" s="62">
        <f t="shared" si="3"/>
        <v>0</v>
      </c>
      <c r="Y22" s="62">
        <f t="shared" si="4"/>
        <v>3.2421667128801346E-7</v>
      </c>
      <c r="Z22" s="62">
        <f t="shared" si="5"/>
        <v>-4.4703483581542969E-8</v>
      </c>
      <c r="AA22" s="62">
        <f t="shared" si="6"/>
        <v>0</v>
      </c>
      <c r="AB22" s="87"/>
      <c r="AC22" s="87"/>
      <c r="AD22" s="87"/>
      <c r="AE22" s="87"/>
      <c r="AF22" s="87"/>
      <c r="AG22" s="87"/>
      <c r="AH22" s="87"/>
    </row>
    <row r="23" spans="1:34" s="63" customFormat="1" ht="22.5" customHeight="1" x14ac:dyDescent="0.25">
      <c r="A23" s="64" t="s">
        <v>7</v>
      </c>
      <c r="B23" s="67" t="s">
        <v>98</v>
      </c>
      <c r="C23" s="44">
        <v>2243302070</v>
      </c>
      <c r="D23" s="60">
        <v>1185750496</v>
      </c>
      <c r="E23" s="60">
        <v>1057551574</v>
      </c>
      <c r="F23" s="60">
        <v>121257015</v>
      </c>
      <c r="G23" s="60">
        <v>0</v>
      </c>
      <c r="H23" s="44">
        <v>2122045055</v>
      </c>
      <c r="I23" s="44">
        <v>1460950891</v>
      </c>
      <c r="J23" s="44">
        <v>720976191</v>
      </c>
      <c r="K23" s="60">
        <v>710790354</v>
      </c>
      <c r="L23" s="60">
        <v>10185837</v>
      </c>
      <c r="M23" s="60">
        <v>0</v>
      </c>
      <c r="N23" s="60">
        <v>739974700</v>
      </c>
      <c r="O23" s="60">
        <v>0</v>
      </c>
      <c r="P23" s="60">
        <v>659725150</v>
      </c>
      <c r="Q23" s="60">
        <v>1322076</v>
      </c>
      <c r="R23" s="60">
        <v>46938</v>
      </c>
      <c r="S23" s="60">
        <v>0</v>
      </c>
      <c r="T23" s="60">
        <v>1401068864</v>
      </c>
      <c r="U23" s="45">
        <f t="shared" si="0"/>
        <v>0.49349789609047168</v>
      </c>
      <c r="V23" s="62">
        <f t="shared" si="1"/>
        <v>0</v>
      </c>
      <c r="W23" s="62">
        <f t="shared" si="2"/>
        <v>0</v>
      </c>
      <c r="X23" s="62">
        <f t="shared" si="3"/>
        <v>0</v>
      </c>
      <c r="Y23" s="62">
        <f t="shared" si="4"/>
        <v>0</v>
      </c>
      <c r="Z23" s="62">
        <f t="shared" si="5"/>
        <v>0</v>
      </c>
      <c r="AA23" s="62">
        <f t="shared" si="6"/>
        <v>0</v>
      </c>
      <c r="AB23" s="87"/>
      <c r="AC23" s="87"/>
      <c r="AD23" s="87"/>
      <c r="AE23" s="87"/>
      <c r="AF23" s="87"/>
      <c r="AG23" s="87"/>
      <c r="AH23" s="87"/>
    </row>
    <row r="24" spans="1:34" s="15" customFormat="1" ht="22.5" customHeight="1" x14ac:dyDescent="0.25">
      <c r="A24" s="65" t="s">
        <v>7</v>
      </c>
      <c r="B24" s="106" t="s">
        <v>140</v>
      </c>
      <c r="C24" s="44">
        <v>78698</v>
      </c>
      <c r="D24" s="10">
        <v>0</v>
      </c>
      <c r="E24" s="10">
        <v>78698</v>
      </c>
      <c r="F24" s="10">
        <v>0</v>
      </c>
      <c r="G24" s="10">
        <v>0</v>
      </c>
      <c r="H24" s="44">
        <v>78698</v>
      </c>
      <c r="I24" s="44">
        <v>78698</v>
      </c>
      <c r="J24" s="44">
        <v>78698</v>
      </c>
      <c r="K24" s="10">
        <v>78698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44">
        <v>0</v>
      </c>
      <c r="U24" s="45">
        <f t="shared" si="0"/>
        <v>1</v>
      </c>
      <c r="V24" s="50">
        <f t="shared" ref="V24:V83" si="32">C24-D24-E24</f>
        <v>0</v>
      </c>
      <c r="W24" s="50">
        <f t="shared" ref="W24:W83" si="33">C24-F24-G24-H24</f>
        <v>0</v>
      </c>
      <c r="X24" s="50">
        <f t="shared" ref="X24:X83" si="34">H24-I24-P24-Q24-R24-S24</f>
        <v>0</v>
      </c>
      <c r="Y24" s="50">
        <f t="shared" ref="Y24:Y83" si="35">I24-J24-N24-O24</f>
        <v>0</v>
      </c>
      <c r="Z24" s="50">
        <f t="shared" ref="Z24:Z83" si="36">J24-K24-L24-M24</f>
        <v>0</v>
      </c>
      <c r="AA24" s="50">
        <f t="shared" ref="AA24:AA83" si="37">T24-SUM(N24:S24)</f>
        <v>0</v>
      </c>
      <c r="AB24" s="81"/>
      <c r="AC24" s="81"/>
      <c r="AD24" s="81"/>
      <c r="AE24" s="81"/>
      <c r="AF24" s="81"/>
      <c r="AG24" s="81"/>
      <c r="AH24" s="81"/>
    </row>
    <row r="25" spans="1:34" s="15" customFormat="1" ht="22.5" customHeight="1" x14ac:dyDescent="0.25">
      <c r="A25" s="65" t="s">
        <v>8</v>
      </c>
      <c r="B25" s="106" t="s">
        <v>141</v>
      </c>
      <c r="C25" s="44">
        <v>294332356</v>
      </c>
      <c r="D25" s="10">
        <v>99109790</v>
      </c>
      <c r="E25" s="10">
        <v>195222566</v>
      </c>
      <c r="F25" s="10">
        <v>0</v>
      </c>
      <c r="G25" s="10">
        <v>0</v>
      </c>
      <c r="H25" s="44">
        <v>294332356</v>
      </c>
      <c r="I25" s="44">
        <v>232568156</v>
      </c>
      <c r="J25" s="44">
        <v>135322987</v>
      </c>
      <c r="K25" s="10">
        <v>132778788</v>
      </c>
      <c r="L25" s="10">
        <v>2544199</v>
      </c>
      <c r="M25" s="10">
        <v>0</v>
      </c>
      <c r="N25" s="10">
        <v>97245169</v>
      </c>
      <c r="O25" s="10">
        <v>0</v>
      </c>
      <c r="P25" s="10">
        <v>61717262</v>
      </c>
      <c r="Q25" s="10">
        <v>0</v>
      </c>
      <c r="R25" s="10">
        <v>46938</v>
      </c>
      <c r="S25" s="10">
        <v>0</v>
      </c>
      <c r="T25" s="44">
        <v>159009369</v>
      </c>
      <c r="U25" s="45">
        <f t="shared" si="0"/>
        <v>0.5818637827613854</v>
      </c>
      <c r="V25" s="50">
        <f t="shared" si="32"/>
        <v>0</v>
      </c>
      <c r="W25" s="50">
        <f t="shared" si="33"/>
        <v>0</v>
      </c>
      <c r="X25" s="50">
        <f t="shared" si="34"/>
        <v>0</v>
      </c>
      <c r="Y25" s="50">
        <f t="shared" si="35"/>
        <v>0</v>
      </c>
      <c r="Z25" s="50">
        <f t="shared" si="36"/>
        <v>0</v>
      </c>
      <c r="AA25" s="50">
        <f t="shared" si="37"/>
        <v>0</v>
      </c>
      <c r="AB25" s="81"/>
      <c r="AC25" s="81"/>
      <c r="AD25" s="81"/>
      <c r="AE25" s="81"/>
      <c r="AF25" s="81"/>
      <c r="AG25" s="81"/>
      <c r="AH25" s="81"/>
    </row>
    <row r="26" spans="1:34" s="15" customFormat="1" ht="22.5" customHeight="1" x14ac:dyDescent="0.25">
      <c r="A26" s="65" t="s">
        <v>9</v>
      </c>
      <c r="B26" s="106" t="s">
        <v>142</v>
      </c>
      <c r="C26" s="44">
        <v>197904600</v>
      </c>
      <c r="D26" s="74">
        <v>154881154</v>
      </c>
      <c r="E26" s="74">
        <v>43023446</v>
      </c>
      <c r="F26" s="10">
        <v>0</v>
      </c>
      <c r="G26" s="10">
        <v>0</v>
      </c>
      <c r="H26" s="44">
        <v>197904600</v>
      </c>
      <c r="I26" s="44">
        <v>76189752</v>
      </c>
      <c r="J26" s="44">
        <v>39828155</v>
      </c>
      <c r="K26" s="10">
        <v>38796515</v>
      </c>
      <c r="L26" s="10">
        <v>1031640</v>
      </c>
      <c r="M26" s="10">
        <v>0</v>
      </c>
      <c r="N26" s="10">
        <v>36361597</v>
      </c>
      <c r="O26" s="10">
        <v>0</v>
      </c>
      <c r="P26" s="10">
        <v>121714848</v>
      </c>
      <c r="Q26" s="10">
        <v>0</v>
      </c>
      <c r="R26" s="10">
        <v>0</v>
      </c>
      <c r="S26" s="10">
        <v>0</v>
      </c>
      <c r="T26" s="44">
        <v>158076445</v>
      </c>
      <c r="U26" s="45">
        <f t="shared" si="0"/>
        <v>0.52274950310902701</v>
      </c>
      <c r="V26" s="50">
        <f t="shared" si="32"/>
        <v>0</v>
      </c>
      <c r="W26" s="50">
        <f t="shared" si="33"/>
        <v>0</v>
      </c>
      <c r="X26" s="50">
        <f t="shared" si="34"/>
        <v>0</v>
      </c>
      <c r="Y26" s="50">
        <f t="shared" si="35"/>
        <v>0</v>
      </c>
      <c r="Z26" s="50">
        <f t="shared" si="36"/>
        <v>0</v>
      </c>
      <c r="AA26" s="50">
        <f t="shared" si="37"/>
        <v>0</v>
      </c>
      <c r="AB26" s="81"/>
      <c r="AC26" s="81"/>
      <c r="AD26" s="81"/>
      <c r="AE26" s="81"/>
      <c r="AF26" s="81"/>
      <c r="AG26" s="81"/>
      <c r="AH26" s="81"/>
    </row>
    <row r="27" spans="1:34" s="15" customFormat="1" ht="22.5" customHeight="1" x14ac:dyDescent="0.25">
      <c r="A27" s="65" t="s">
        <v>10</v>
      </c>
      <c r="B27" s="106" t="s">
        <v>143</v>
      </c>
      <c r="C27" s="44">
        <v>377857306</v>
      </c>
      <c r="D27" s="10">
        <v>229969147</v>
      </c>
      <c r="E27" s="10">
        <v>147888159</v>
      </c>
      <c r="F27" s="10">
        <v>0</v>
      </c>
      <c r="G27" s="10">
        <v>0</v>
      </c>
      <c r="H27" s="44">
        <v>377857306</v>
      </c>
      <c r="I27" s="44">
        <v>315567177</v>
      </c>
      <c r="J27" s="44">
        <v>111621039</v>
      </c>
      <c r="K27" s="10">
        <v>111184907</v>
      </c>
      <c r="L27" s="10">
        <v>436132</v>
      </c>
      <c r="M27" s="10">
        <v>0</v>
      </c>
      <c r="N27" s="10">
        <v>203946138</v>
      </c>
      <c r="O27" s="10">
        <v>0</v>
      </c>
      <c r="P27" s="10">
        <v>62290125</v>
      </c>
      <c r="Q27" s="10">
        <v>4</v>
      </c>
      <c r="R27" s="10">
        <v>0</v>
      </c>
      <c r="S27" s="10">
        <v>0</v>
      </c>
      <c r="T27" s="44">
        <v>266236267</v>
      </c>
      <c r="U27" s="45">
        <f t="shared" ref="U27" si="38">J27/I27</f>
        <v>0.35371561789520334</v>
      </c>
      <c r="V27" s="50">
        <f t="shared" ref="V27" si="39">C27-D27-E27</f>
        <v>0</v>
      </c>
      <c r="W27" s="50">
        <f t="shared" ref="W27" si="40">C27-F27-G27-H27</f>
        <v>0</v>
      </c>
      <c r="X27" s="50">
        <f t="shared" ref="X27" si="41">H27-I27-P27-Q27-R27-S27</f>
        <v>0</v>
      </c>
      <c r="Y27" s="50">
        <f t="shared" ref="Y27" si="42">I27-J27-N27-O27</f>
        <v>0</v>
      </c>
      <c r="Z27" s="50">
        <f t="shared" ref="Z27" si="43">J27-K27-L27-M27</f>
        <v>0</v>
      </c>
      <c r="AA27" s="50">
        <f t="shared" ref="AA27" si="44">T27-SUM(N27:S27)</f>
        <v>0</v>
      </c>
      <c r="AB27" s="81"/>
      <c r="AC27" s="81"/>
      <c r="AD27" s="81"/>
      <c r="AE27" s="81"/>
      <c r="AF27" s="81"/>
      <c r="AG27" s="81"/>
      <c r="AH27" s="81"/>
    </row>
    <row r="28" spans="1:34" s="15" customFormat="1" ht="22.5" customHeight="1" x14ac:dyDescent="0.25">
      <c r="A28" s="65" t="s">
        <v>11</v>
      </c>
      <c r="B28" s="106" t="s">
        <v>144</v>
      </c>
      <c r="C28" s="44">
        <v>362209894</v>
      </c>
      <c r="D28" s="10">
        <v>221881932</v>
      </c>
      <c r="E28" s="10">
        <v>140327962</v>
      </c>
      <c r="F28" s="10">
        <v>1160149</v>
      </c>
      <c r="G28" s="10">
        <v>0</v>
      </c>
      <c r="H28" s="44">
        <v>361049745</v>
      </c>
      <c r="I28" s="44">
        <v>260487284</v>
      </c>
      <c r="J28" s="44">
        <v>105546531</v>
      </c>
      <c r="K28" s="10">
        <v>103765461</v>
      </c>
      <c r="L28" s="10">
        <v>1781070</v>
      </c>
      <c r="M28" s="10">
        <v>0</v>
      </c>
      <c r="N28" s="10">
        <v>154940753</v>
      </c>
      <c r="O28" s="10">
        <v>0</v>
      </c>
      <c r="P28" s="10">
        <v>100562461</v>
      </c>
      <c r="Q28" s="10">
        <v>0</v>
      </c>
      <c r="R28" s="10">
        <v>0</v>
      </c>
      <c r="S28" s="10">
        <v>0</v>
      </c>
      <c r="T28" s="44">
        <v>255503214</v>
      </c>
      <c r="U28" s="45">
        <f t="shared" si="0"/>
        <v>0.40518880376517724</v>
      </c>
      <c r="V28" s="50">
        <f t="shared" si="32"/>
        <v>0</v>
      </c>
      <c r="W28" s="50">
        <f t="shared" si="33"/>
        <v>0</v>
      </c>
      <c r="X28" s="50">
        <f t="shared" si="34"/>
        <v>0</v>
      </c>
      <c r="Y28" s="50">
        <f t="shared" si="35"/>
        <v>0</v>
      </c>
      <c r="Z28" s="50">
        <f t="shared" si="36"/>
        <v>0</v>
      </c>
      <c r="AA28" s="50">
        <f t="shared" si="37"/>
        <v>0</v>
      </c>
      <c r="AB28" s="81"/>
      <c r="AC28" s="81"/>
      <c r="AD28" s="81"/>
      <c r="AE28" s="81"/>
      <c r="AF28" s="81"/>
      <c r="AG28" s="81"/>
      <c r="AH28" s="81"/>
    </row>
    <row r="29" spans="1:34" s="15" customFormat="1" ht="22.5" customHeight="1" x14ac:dyDescent="0.25">
      <c r="A29" s="65" t="s">
        <v>12</v>
      </c>
      <c r="B29" s="106" t="s">
        <v>145</v>
      </c>
      <c r="C29" s="44">
        <v>368218540</v>
      </c>
      <c r="D29" s="10">
        <v>151370567</v>
      </c>
      <c r="E29" s="10">
        <v>216847973</v>
      </c>
      <c r="F29" s="10">
        <v>100512771</v>
      </c>
      <c r="G29" s="10">
        <v>0</v>
      </c>
      <c r="H29" s="44">
        <v>267705769</v>
      </c>
      <c r="I29" s="44">
        <v>138973867</v>
      </c>
      <c r="J29" s="44">
        <v>104068777</v>
      </c>
      <c r="K29" s="10">
        <v>104068777</v>
      </c>
      <c r="L29" s="10">
        <v>0</v>
      </c>
      <c r="M29" s="10">
        <v>0</v>
      </c>
      <c r="N29" s="10">
        <v>34905090</v>
      </c>
      <c r="O29" s="10">
        <v>0</v>
      </c>
      <c r="P29" s="10">
        <v>128731902</v>
      </c>
      <c r="Q29" s="10">
        <v>0</v>
      </c>
      <c r="R29" s="10">
        <v>0</v>
      </c>
      <c r="S29" s="10">
        <v>0</v>
      </c>
      <c r="T29" s="44">
        <v>163636992</v>
      </c>
      <c r="U29" s="45">
        <f t="shared" si="0"/>
        <v>0.74883702415793041</v>
      </c>
      <c r="V29" s="50">
        <f t="shared" si="32"/>
        <v>0</v>
      </c>
      <c r="W29" s="50">
        <f t="shared" si="33"/>
        <v>0</v>
      </c>
      <c r="X29" s="50">
        <f t="shared" si="34"/>
        <v>0</v>
      </c>
      <c r="Y29" s="50">
        <f t="shared" si="35"/>
        <v>0</v>
      </c>
      <c r="Z29" s="50">
        <f t="shared" si="36"/>
        <v>0</v>
      </c>
      <c r="AA29" s="50">
        <f t="shared" si="37"/>
        <v>0</v>
      </c>
      <c r="AB29" s="81"/>
      <c r="AC29" s="81"/>
      <c r="AD29" s="81"/>
      <c r="AE29" s="81"/>
      <c r="AF29" s="81"/>
      <c r="AG29" s="81"/>
      <c r="AH29" s="81"/>
    </row>
    <row r="30" spans="1:34" s="15" customFormat="1" ht="22.5" customHeight="1" x14ac:dyDescent="0.25">
      <c r="A30" s="65" t="s">
        <v>13</v>
      </c>
      <c r="B30" s="106" t="s">
        <v>146</v>
      </c>
      <c r="C30" s="44">
        <v>125571341</v>
      </c>
      <c r="D30" s="10">
        <v>82602507</v>
      </c>
      <c r="E30" s="10">
        <v>42968834</v>
      </c>
      <c r="F30" s="10">
        <v>0</v>
      </c>
      <c r="G30" s="10">
        <v>0</v>
      </c>
      <c r="H30" s="44">
        <v>125571341</v>
      </c>
      <c r="I30" s="44">
        <v>75934049</v>
      </c>
      <c r="J30" s="44">
        <v>39370370</v>
      </c>
      <c r="K30" s="10">
        <v>36718620</v>
      </c>
      <c r="L30" s="10">
        <v>2651750</v>
      </c>
      <c r="M30" s="10">
        <v>0</v>
      </c>
      <c r="N30" s="10">
        <v>36563679</v>
      </c>
      <c r="O30" s="10">
        <v>0</v>
      </c>
      <c r="P30" s="10">
        <v>48315220</v>
      </c>
      <c r="Q30" s="10">
        <v>1322072</v>
      </c>
      <c r="R30" s="10">
        <v>0</v>
      </c>
      <c r="S30" s="10">
        <v>0</v>
      </c>
      <c r="T30" s="44">
        <v>86200971</v>
      </c>
      <c r="U30" s="45">
        <f t="shared" si="0"/>
        <v>0.5184811098378278</v>
      </c>
      <c r="V30" s="50">
        <f t="shared" si="32"/>
        <v>0</v>
      </c>
      <c r="W30" s="50">
        <f t="shared" si="33"/>
        <v>0</v>
      </c>
      <c r="X30" s="50">
        <f t="shared" si="34"/>
        <v>0</v>
      </c>
      <c r="Y30" s="50">
        <f t="shared" si="35"/>
        <v>0</v>
      </c>
      <c r="Z30" s="50">
        <f t="shared" si="36"/>
        <v>0</v>
      </c>
      <c r="AA30" s="50">
        <f t="shared" si="37"/>
        <v>0</v>
      </c>
      <c r="AB30" s="81"/>
      <c r="AC30" s="81"/>
      <c r="AD30" s="81"/>
      <c r="AE30" s="81"/>
      <c r="AF30" s="81"/>
      <c r="AG30" s="81"/>
      <c r="AH30" s="81"/>
    </row>
    <row r="31" spans="1:34" s="15" customFormat="1" ht="22.5" customHeight="1" x14ac:dyDescent="0.25">
      <c r="A31" s="65" t="s">
        <v>14</v>
      </c>
      <c r="B31" s="106" t="s">
        <v>147</v>
      </c>
      <c r="C31" s="44">
        <v>257096740</v>
      </c>
      <c r="D31" s="10">
        <v>118803784</v>
      </c>
      <c r="E31" s="10">
        <v>138292956</v>
      </c>
      <c r="F31" s="10">
        <v>0</v>
      </c>
      <c r="G31" s="10">
        <v>0</v>
      </c>
      <c r="H31" s="44">
        <v>257096740</v>
      </c>
      <c r="I31" s="44">
        <v>188095124</v>
      </c>
      <c r="J31" s="44">
        <v>88492320</v>
      </c>
      <c r="K31" s="10">
        <v>87924256</v>
      </c>
      <c r="L31" s="10">
        <v>568064</v>
      </c>
      <c r="M31" s="10">
        <v>0</v>
      </c>
      <c r="N31" s="10">
        <v>99602804</v>
      </c>
      <c r="O31" s="10">
        <v>0</v>
      </c>
      <c r="P31" s="10">
        <v>69001616</v>
      </c>
      <c r="Q31" s="10">
        <v>0</v>
      </c>
      <c r="R31" s="10">
        <v>0</v>
      </c>
      <c r="S31" s="10">
        <v>0</v>
      </c>
      <c r="T31" s="44">
        <v>168604420</v>
      </c>
      <c r="U31" s="45">
        <f t="shared" si="0"/>
        <v>0.47046578411038448</v>
      </c>
      <c r="V31" s="50">
        <f t="shared" si="32"/>
        <v>0</v>
      </c>
      <c r="W31" s="50">
        <f t="shared" si="33"/>
        <v>0</v>
      </c>
      <c r="X31" s="50">
        <f t="shared" si="34"/>
        <v>0</v>
      </c>
      <c r="Y31" s="50">
        <f t="shared" si="35"/>
        <v>0</v>
      </c>
      <c r="Z31" s="50">
        <f t="shared" si="36"/>
        <v>0</v>
      </c>
      <c r="AA31" s="50">
        <f t="shared" si="37"/>
        <v>0</v>
      </c>
      <c r="AB31" s="81"/>
      <c r="AC31" s="81"/>
      <c r="AD31" s="81"/>
      <c r="AE31" s="81"/>
      <c r="AF31" s="81"/>
      <c r="AG31" s="81"/>
      <c r="AH31" s="81"/>
    </row>
    <row r="32" spans="1:34" s="15" customFormat="1" ht="22.5" customHeight="1" x14ac:dyDescent="0.25">
      <c r="A32" s="65" t="s">
        <v>15</v>
      </c>
      <c r="B32" s="106" t="s">
        <v>148</v>
      </c>
      <c r="C32" s="44">
        <v>143100290</v>
      </c>
      <c r="D32" s="10">
        <v>85927512</v>
      </c>
      <c r="E32" s="10">
        <v>57172778</v>
      </c>
      <c r="F32" s="10">
        <v>1527631</v>
      </c>
      <c r="G32" s="10">
        <v>0</v>
      </c>
      <c r="H32" s="44">
        <v>141572659</v>
      </c>
      <c r="I32" s="44">
        <v>82123860</v>
      </c>
      <c r="J32" s="44">
        <v>45648656</v>
      </c>
      <c r="K32" s="10">
        <v>45359527</v>
      </c>
      <c r="L32" s="10">
        <v>289129</v>
      </c>
      <c r="M32" s="10">
        <v>0</v>
      </c>
      <c r="N32" s="10">
        <v>36475204</v>
      </c>
      <c r="O32" s="10">
        <v>0</v>
      </c>
      <c r="P32" s="10">
        <v>59448799</v>
      </c>
      <c r="Q32" s="10">
        <v>0</v>
      </c>
      <c r="R32" s="10">
        <v>0</v>
      </c>
      <c r="S32" s="10">
        <v>0</v>
      </c>
      <c r="T32" s="44">
        <v>95924003</v>
      </c>
      <c r="U32" s="45">
        <f t="shared" si="0"/>
        <v>0.55585132018879779</v>
      </c>
      <c r="V32" s="50">
        <f t="shared" si="32"/>
        <v>0</v>
      </c>
      <c r="W32" s="50">
        <f t="shared" si="33"/>
        <v>0</v>
      </c>
      <c r="X32" s="50">
        <f t="shared" si="34"/>
        <v>0</v>
      </c>
      <c r="Y32" s="50">
        <f t="shared" si="35"/>
        <v>0</v>
      </c>
      <c r="Z32" s="50">
        <f t="shared" si="36"/>
        <v>0</v>
      </c>
      <c r="AA32" s="50">
        <f t="shared" si="37"/>
        <v>0</v>
      </c>
      <c r="AB32" s="81"/>
      <c r="AC32" s="81"/>
      <c r="AD32" s="81"/>
      <c r="AE32" s="81"/>
      <c r="AF32" s="81"/>
      <c r="AG32" s="81"/>
      <c r="AH32" s="81"/>
    </row>
    <row r="33" spans="1:34" s="15" customFormat="1" ht="22.5" customHeight="1" x14ac:dyDescent="0.25">
      <c r="A33" s="65" t="s">
        <v>16</v>
      </c>
      <c r="B33" s="106" t="s">
        <v>149</v>
      </c>
      <c r="C33" s="44">
        <v>55185899</v>
      </c>
      <c r="D33" s="10">
        <v>24162586</v>
      </c>
      <c r="E33" s="10">
        <v>31023313</v>
      </c>
      <c r="F33" s="10">
        <v>0</v>
      </c>
      <c r="G33" s="10">
        <v>0</v>
      </c>
      <c r="H33" s="44">
        <v>55185899</v>
      </c>
      <c r="I33" s="44">
        <v>51642669</v>
      </c>
      <c r="J33" s="44">
        <v>31318201</v>
      </c>
      <c r="K33" s="10">
        <v>31006227</v>
      </c>
      <c r="L33" s="10">
        <v>311974</v>
      </c>
      <c r="M33" s="10">
        <v>0</v>
      </c>
      <c r="N33" s="10">
        <v>20324468</v>
      </c>
      <c r="O33" s="10">
        <v>0</v>
      </c>
      <c r="P33" s="10">
        <v>3543230</v>
      </c>
      <c r="Q33" s="10">
        <v>0</v>
      </c>
      <c r="R33" s="10">
        <v>0</v>
      </c>
      <c r="S33" s="10">
        <v>0</v>
      </c>
      <c r="T33" s="44">
        <v>23867698</v>
      </c>
      <c r="U33" s="45">
        <f t="shared" si="0"/>
        <v>0.60644040299311408</v>
      </c>
      <c r="V33" s="50">
        <f t="shared" si="32"/>
        <v>0</v>
      </c>
      <c r="W33" s="50">
        <f t="shared" si="33"/>
        <v>0</v>
      </c>
      <c r="X33" s="50">
        <f t="shared" si="34"/>
        <v>0</v>
      </c>
      <c r="Y33" s="50">
        <f t="shared" si="35"/>
        <v>0</v>
      </c>
      <c r="Z33" s="50">
        <f t="shared" si="36"/>
        <v>0</v>
      </c>
      <c r="AA33" s="50">
        <f t="shared" si="37"/>
        <v>0</v>
      </c>
      <c r="AB33" s="81"/>
      <c r="AC33" s="81"/>
      <c r="AD33" s="81"/>
      <c r="AE33" s="81"/>
      <c r="AF33" s="81"/>
      <c r="AG33" s="81"/>
      <c r="AH33" s="81"/>
    </row>
    <row r="34" spans="1:34" s="15" customFormat="1" ht="22.5" customHeight="1" x14ac:dyDescent="0.25">
      <c r="A34" s="65" t="s">
        <v>17</v>
      </c>
      <c r="B34" s="106" t="s">
        <v>150</v>
      </c>
      <c r="C34" s="44">
        <v>61746406</v>
      </c>
      <c r="D34" s="10">
        <v>17041517</v>
      </c>
      <c r="E34" s="10">
        <v>44704889</v>
      </c>
      <c r="F34" s="10">
        <v>18056464</v>
      </c>
      <c r="G34" s="10">
        <v>0</v>
      </c>
      <c r="H34" s="44">
        <v>43689942</v>
      </c>
      <c r="I34" s="44">
        <v>39290255</v>
      </c>
      <c r="J34" s="44">
        <v>19680457</v>
      </c>
      <c r="K34" s="10">
        <v>19108578</v>
      </c>
      <c r="L34" s="10">
        <v>571879</v>
      </c>
      <c r="M34" s="10">
        <v>0</v>
      </c>
      <c r="N34" s="10">
        <v>19609798</v>
      </c>
      <c r="O34" s="10">
        <v>0</v>
      </c>
      <c r="P34" s="10">
        <v>4399687</v>
      </c>
      <c r="Q34" s="10">
        <v>0</v>
      </c>
      <c r="R34" s="10">
        <v>0</v>
      </c>
      <c r="S34" s="10">
        <v>0</v>
      </c>
      <c r="T34" s="44">
        <v>24009485</v>
      </c>
      <c r="U34" s="45">
        <f t="shared" si="0"/>
        <v>0.50089919243334002</v>
      </c>
      <c r="V34" s="50">
        <f t="shared" si="32"/>
        <v>0</v>
      </c>
      <c r="W34" s="50">
        <f t="shared" si="33"/>
        <v>0</v>
      </c>
      <c r="X34" s="50">
        <f t="shared" si="34"/>
        <v>0</v>
      </c>
      <c r="Y34" s="50">
        <f t="shared" si="35"/>
        <v>0</v>
      </c>
      <c r="Z34" s="50">
        <f t="shared" si="36"/>
        <v>0</v>
      </c>
      <c r="AA34" s="50">
        <f t="shared" si="37"/>
        <v>0</v>
      </c>
      <c r="AB34" s="81"/>
      <c r="AC34" s="81"/>
      <c r="AD34" s="81"/>
      <c r="AE34" s="81"/>
      <c r="AF34" s="81"/>
      <c r="AG34" s="81"/>
      <c r="AH34" s="81"/>
    </row>
    <row r="35" spans="1:34" s="63" customFormat="1" ht="22.5" customHeight="1" x14ac:dyDescent="0.25">
      <c r="A35" s="61" t="s">
        <v>8</v>
      </c>
      <c r="B35" s="67" t="s">
        <v>99</v>
      </c>
      <c r="C35" s="44">
        <v>337896472</v>
      </c>
      <c r="D35" s="60">
        <v>239366900</v>
      </c>
      <c r="E35" s="60">
        <v>98529572</v>
      </c>
      <c r="F35" s="60">
        <v>3240671</v>
      </c>
      <c r="G35" s="60">
        <v>0</v>
      </c>
      <c r="H35" s="44">
        <v>334655801</v>
      </c>
      <c r="I35" s="44">
        <v>173389316</v>
      </c>
      <c r="J35" s="44">
        <v>69132707</v>
      </c>
      <c r="K35" s="60">
        <v>69053298</v>
      </c>
      <c r="L35" s="60">
        <v>79409</v>
      </c>
      <c r="M35" s="60">
        <v>0</v>
      </c>
      <c r="N35" s="60">
        <v>104256609</v>
      </c>
      <c r="O35" s="60">
        <v>0</v>
      </c>
      <c r="P35" s="60">
        <v>161068035</v>
      </c>
      <c r="Q35" s="60">
        <v>198450</v>
      </c>
      <c r="R35" s="60">
        <v>0</v>
      </c>
      <c r="S35" s="60">
        <v>0</v>
      </c>
      <c r="T35" s="60">
        <v>265523094</v>
      </c>
      <c r="U35" s="45">
        <f t="shared" si="0"/>
        <v>0.39871376503959449</v>
      </c>
      <c r="V35" s="62">
        <f t="shared" si="32"/>
        <v>0</v>
      </c>
      <c r="W35" s="62">
        <f t="shared" si="33"/>
        <v>0</v>
      </c>
      <c r="X35" s="62">
        <f t="shared" si="34"/>
        <v>0</v>
      </c>
      <c r="Y35" s="62">
        <f t="shared" si="35"/>
        <v>0</v>
      </c>
      <c r="Z35" s="62">
        <f t="shared" si="36"/>
        <v>0</v>
      </c>
      <c r="AA35" s="62">
        <f t="shared" si="37"/>
        <v>0</v>
      </c>
      <c r="AB35" s="87"/>
      <c r="AC35" s="87"/>
      <c r="AD35" s="87"/>
      <c r="AE35" s="87"/>
      <c r="AF35" s="87"/>
      <c r="AG35" s="87"/>
      <c r="AH35" s="87"/>
    </row>
    <row r="36" spans="1:34" s="15" customFormat="1" ht="22.5" customHeight="1" x14ac:dyDescent="0.25">
      <c r="A36" s="55" t="s">
        <v>123</v>
      </c>
      <c r="B36" s="107" t="s">
        <v>151</v>
      </c>
      <c r="C36" s="44">
        <v>173599247</v>
      </c>
      <c r="D36" s="10">
        <v>169499268</v>
      </c>
      <c r="E36" s="10">
        <v>4099979</v>
      </c>
      <c r="F36" s="10">
        <v>0</v>
      </c>
      <c r="G36" s="10">
        <v>0</v>
      </c>
      <c r="H36" s="44">
        <v>173599247</v>
      </c>
      <c r="I36" s="44">
        <v>60616121</v>
      </c>
      <c r="J36" s="44">
        <v>33157133</v>
      </c>
      <c r="K36" s="10">
        <v>33143915</v>
      </c>
      <c r="L36" s="10">
        <v>13218</v>
      </c>
      <c r="M36" s="10">
        <v>0</v>
      </c>
      <c r="N36" s="10">
        <v>27458988</v>
      </c>
      <c r="O36" s="10">
        <v>0</v>
      </c>
      <c r="P36" s="10">
        <v>112983126</v>
      </c>
      <c r="Q36" s="10">
        <v>0</v>
      </c>
      <c r="R36" s="10">
        <v>0</v>
      </c>
      <c r="S36" s="10">
        <v>0</v>
      </c>
      <c r="T36" s="44">
        <v>140442114</v>
      </c>
      <c r="U36" s="45">
        <f t="shared" si="0"/>
        <v>0.54700189410008604</v>
      </c>
      <c r="V36" s="50">
        <f t="shared" si="32"/>
        <v>0</v>
      </c>
      <c r="W36" s="50">
        <f t="shared" si="33"/>
        <v>0</v>
      </c>
      <c r="X36" s="50">
        <f t="shared" si="34"/>
        <v>0</v>
      </c>
      <c r="Y36" s="50">
        <f t="shared" si="35"/>
        <v>0</v>
      </c>
      <c r="Z36" s="50">
        <f t="shared" si="36"/>
        <v>0</v>
      </c>
      <c r="AA36" s="50">
        <f t="shared" si="37"/>
        <v>0</v>
      </c>
      <c r="AB36" s="81"/>
      <c r="AC36" s="81"/>
      <c r="AD36" s="81"/>
      <c r="AE36" s="81"/>
      <c r="AF36" s="81"/>
      <c r="AG36" s="81"/>
      <c r="AH36" s="81"/>
    </row>
    <row r="37" spans="1:34" s="15" customFormat="1" ht="22.5" customHeight="1" x14ac:dyDescent="0.25">
      <c r="A37" s="55" t="s">
        <v>8</v>
      </c>
      <c r="B37" s="107" t="s">
        <v>152</v>
      </c>
      <c r="C37" s="44">
        <v>96885843</v>
      </c>
      <c r="D37" s="10">
        <v>47082937</v>
      </c>
      <c r="E37" s="10">
        <v>49802906</v>
      </c>
      <c r="F37" s="10">
        <v>3240671</v>
      </c>
      <c r="G37" s="10">
        <v>0</v>
      </c>
      <c r="H37" s="44">
        <v>93645172</v>
      </c>
      <c r="I37" s="44">
        <v>60998275</v>
      </c>
      <c r="J37" s="44">
        <v>13474515</v>
      </c>
      <c r="K37" s="10">
        <v>13474515</v>
      </c>
      <c r="L37" s="10">
        <v>0</v>
      </c>
      <c r="M37" s="10">
        <v>0</v>
      </c>
      <c r="N37" s="10">
        <v>47523760</v>
      </c>
      <c r="O37" s="10">
        <v>0</v>
      </c>
      <c r="P37" s="10">
        <v>32448447</v>
      </c>
      <c r="Q37" s="10">
        <v>198450</v>
      </c>
      <c r="R37" s="10">
        <v>0</v>
      </c>
      <c r="S37" s="10">
        <v>0</v>
      </c>
      <c r="T37" s="44">
        <v>80170657</v>
      </c>
      <c r="U37" s="45">
        <f t="shared" ref="U37:U38" si="45">J37/I37</f>
        <v>0.22089993528505519</v>
      </c>
      <c r="V37" s="50">
        <f t="shared" ref="V37:V38" si="46">C37-D37-E37</f>
        <v>0</v>
      </c>
      <c r="W37" s="50">
        <f t="shared" ref="W37:W38" si="47">C37-F37-G37-H37</f>
        <v>0</v>
      </c>
      <c r="X37" s="50">
        <f t="shared" ref="X37:X38" si="48">H37-I37-P37-Q37-R37-S37</f>
        <v>0</v>
      </c>
      <c r="Y37" s="50">
        <f t="shared" ref="Y37:Y38" si="49">I37-J37-N37-O37</f>
        <v>0</v>
      </c>
      <c r="Z37" s="50">
        <f t="shared" ref="Z37:Z38" si="50">J37-K37-L37-M37</f>
        <v>0</v>
      </c>
      <c r="AA37" s="50">
        <f t="shared" ref="AA37:AA38" si="51">T37-SUM(N37:S37)</f>
        <v>0</v>
      </c>
      <c r="AB37" s="81"/>
      <c r="AC37" s="81"/>
      <c r="AD37" s="81"/>
      <c r="AE37" s="81"/>
      <c r="AF37" s="81"/>
      <c r="AG37" s="81"/>
      <c r="AH37" s="81"/>
    </row>
    <row r="38" spans="1:34" s="15" customFormat="1" ht="22.5" customHeight="1" x14ac:dyDescent="0.25">
      <c r="A38" s="55" t="s">
        <v>9</v>
      </c>
      <c r="B38" s="107" t="s">
        <v>153</v>
      </c>
      <c r="C38" s="44">
        <v>39282809</v>
      </c>
      <c r="D38" s="10">
        <v>15105339</v>
      </c>
      <c r="E38" s="10">
        <v>24177470</v>
      </c>
      <c r="F38" s="10">
        <v>0</v>
      </c>
      <c r="G38" s="10">
        <v>0</v>
      </c>
      <c r="H38" s="44">
        <v>39282809</v>
      </c>
      <c r="I38" s="44">
        <v>26991797</v>
      </c>
      <c r="J38" s="44">
        <v>14723572</v>
      </c>
      <c r="K38" s="10">
        <v>14723572</v>
      </c>
      <c r="L38" s="10">
        <v>0</v>
      </c>
      <c r="M38" s="10">
        <v>0</v>
      </c>
      <c r="N38" s="10">
        <v>12268225</v>
      </c>
      <c r="O38" s="10">
        <v>0</v>
      </c>
      <c r="P38" s="10">
        <v>12291012</v>
      </c>
      <c r="Q38" s="10">
        <v>0</v>
      </c>
      <c r="R38" s="10">
        <v>0</v>
      </c>
      <c r="S38" s="10">
        <v>0</v>
      </c>
      <c r="T38" s="44">
        <v>24559237</v>
      </c>
      <c r="U38" s="45">
        <f t="shared" si="45"/>
        <v>0.54548320736111044</v>
      </c>
      <c r="V38" s="50">
        <f t="shared" si="46"/>
        <v>0</v>
      </c>
      <c r="W38" s="50">
        <f t="shared" si="47"/>
        <v>0</v>
      </c>
      <c r="X38" s="50">
        <f t="shared" si="48"/>
        <v>0</v>
      </c>
      <c r="Y38" s="50">
        <f t="shared" si="49"/>
        <v>0</v>
      </c>
      <c r="Z38" s="50">
        <f t="shared" si="50"/>
        <v>0</v>
      </c>
      <c r="AA38" s="50">
        <f t="shared" si="51"/>
        <v>0</v>
      </c>
      <c r="AB38" s="81"/>
      <c r="AC38" s="81"/>
      <c r="AD38" s="81"/>
      <c r="AE38" s="81"/>
      <c r="AF38" s="81"/>
      <c r="AG38" s="81"/>
      <c r="AH38" s="81"/>
    </row>
    <row r="39" spans="1:34" s="15" customFormat="1" ht="22.5" customHeight="1" x14ac:dyDescent="0.25">
      <c r="A39" s="55" t="s">
        <v>10</v>
      </c>
      <c r="B39" s="107" t="s">
        <v>154</v>
      </c>
      <c r="C39" s="44">
        <v>28128573</v>
      </c>
      <c r="D39" s="74">
        <v>7679356</v>
      </c>
      <c r="E39" s="74">
        <v>20449217</v>
      </c>
      <c r="F39" s="10">
        <v>0</v>
      </c>
      <c r="G39" s="10">
        <v>0</v>
      </c>
      <c r="H39" s="44">
        <v>28128573</v>
      </c>
      <c r="I39" s="44">
        <v>24783123</v>
      </c>
      <c r="J39" s="44">
        <v>7777487</v>
      </c>
      <c r="K39" s="10">
        <v>7711296</v>
      </c>
      <c r="L39" s="10">
        <v>66191</v>
      </c>
      <c r="M39" s="10">
        <v>0</v>
      </c>
      <c r="N39" s="10">
        <v>17005636</v>
      </c>
      <c r="O39" s="10">
        <v>0</v>
      </c>
      <c r="P39" s="10">
        <v>3345450</v>
      </c>
      <c r="Q39" s="10">
        <v>0</v>
      </c>
      <c r="R39" s="10">
        <v>0</v>
      </c>
      <c r="S39" s="10">
        <v>0</v>
      </c>
      <c r="T39" s="44">
        <v>20351086</v>
      </c>
      <c r="U39" s="45">
        <f t="shared" si="0"/>
        <v>0.31382191017653427</v>
      </c>
      <c r="V39" s="50">
        <f t="shared" si="32"/>
        <v>0</v>
      </c>
      <c r="W39" s="50">
        <f t="shared" si="33"/>
        <v>0</v>
      </c>
      <c r="X39" s="50">
        <f t="shared" si="34"/>
        <v>0</v>
      </c>
      <c r="Y39" s="50">
        <f t="shared" si="35"/>
        <v>0</v>
      </c>
      <c r="Z39" s="50">
        <f t="shared" si="36"/>
        <v>0</v>
      </c>
      <c r="AA39" s="50">
        <f t="shared" si="37"/>
        <v>0</v>
      </c>
      <c r="AB39" s="81"/>
      <c r="AC39" s="81"/>
      <c r="AD39" s="81"/>
      <c r="AE39" s="81"/>
      <c r="AF39" s="81"/>
      <c r="AG39" s="81"/>
      <c r="AH39" s="81"/>
    </row>
    <row r="40" spans="1:34" s="63" customFormat="1" ht="22.5" customHeight="1" x14ac:dyDescent="0.25">
      <c r="A40" s="61" t="s">
        <v>9</v>
      </c>
      <c r="B40" s="67" t="s">
        <v>100</v>
      </c>
      <c r="C40" s="44">
        <v>96089715.479999989</v>
      </c>
      <c r="D40" s="60">
        <v>64202981</v>
      </c>
      <c r="E40" s="60">
        <v>31886734.479999997</v>
      </c>
      <c r="F40" s="60">
        <v>35525</v>
      </c>
      <c r="G40" s="60">
        <v>0</v>
      </c>
      <c r="H40" s="44">
        <v>96054190.479999989</v>
      </c>
      <c r="I40" s="44">
        <v>75473348.340000004</v>
      </c>
      <c r="J40" s="44">
        <v>43793596.670000002</v>
      </c>
      <c r="K40" s="60">
        <v>43388325.670000002</v>
      </c>
      <c r="L40" s="60">
        <v>405271</v>
      </c>
      <c r="M40" s="60">
        <v>0</v>
      </c>
      <c r="N40" s="60">
        <v>31679751.670000002</v>
      </c>
      <c r="O40" s="60">
        <v>0</v>
      </c>
      <c r="P40" s="60">
        <v>18603612.690000001</v>
      </c>
      <c r="Q40" s="60">
        <v>0</v>
      </c>
      <c r="R40" s="60">
        <v>1977229.45</v>
      </c>
      <c r="S40" s="60">
        <v>0</v>
      </c>
      <c r="T40" s="60">
        <v>52260593.810000002</v>
      </c>
      <c r="U40" s="45">
        <f t="shared" si="0"/>
        <v>0.58025246836425171</v>
      </c>
      <c r="V40" s="62">
        <f t="shared" si="32"/>
        <v>0</v>
      </c>
      <c r="W40" s="62">
        <f t="shared" si="33"/>
        <v>0</v>
      </c>
      <c r="X40" s="62">
        <f t="shared" si="34"/>
        <v>-1.5599653124809265E-8</v>
      </c>
      <c r="Y40" s="62">
        <f t="shared" si="35"/>
        <v>0</v>
      </c>
      <c r="Z40" s="62">
        <f t="shared" si="36"/>
        <v>0</v>
      </c>
      <c r="AA40" s="62">
        <f t="shared" si="37"/>
        <v>0</v>
      </c>
      <c r="AB40" s="87"/>
      <c r="AC40" s="87"/>
      <c r="AD40" s="87"/>
      <c r="AE40" s="87"/>
      <c r="AF40" s="87"/>
      <c r="AG40" s="87"/>
      <c r="AH40" s="87"/>
    </row>
    <row r="41" spans="1:34" s="15" customFormat="1" ht="22.5" customHeight="1" x14ac:dyDescent="0.25">
      <c r="A41" s="55">
        <v>1</v>
      </c>
      <c r="B41" s="110" t="s">
        <v>155</v>
      </c>
      <c r="C41" s="44">
        <v>4087699.91</v>
      </c>
      <c r="D41" s="10">
        <v>3501353</v>
      </c>
      <c r="E41" s="10">
        <v>586346.91</v>
      </c>
      <c r="F41" s="10">
        <v>5525</v>
      </c>
      <c r="G41" s="10">
        <v>0</v>
      </c>
      <c r="H41" s="44">
        <v>4082174.91</v>
      </c>
      <c r="I41" s="44">
        <v>2088868.91</v>
      </c>
      <c r="J41" s="44">
        <v>1023657.94</v>
      </c>
      <c r="K41" s="10">
        <v>1023657.94</v>
      </c>
      <c r="L41" s="10">
        <v>0</v>
      </c>
      <c r="M41" s="10">
        <v>0</v>
      </c>
      <c r="N41" s="10">
        <v>1065210.97</v>
      </c>
      <c r="O41" s="10">
        <v>0</v>
      </c>
      <c r="P41" s="10">
        <v>1993306</v>
      </c>
      <c r="Q41" s="10">
        <v>0</v>
      </c>
      <c r="R41" s="10">
        <v>0</v>
      </c>
      <c r="S41" s="10">
        <v>0</v>
      </c>
      <c r="T41" s="44">
        <v>3058516.9699999997</v>
      </c>
      <c r="U41" s="45">
        <f t="shared" si="0"/>
        <v>0.49005370088063593</v>
      </c>
      <c r="V41" s="50">
        <f t="shared" si="32"/>
        <v>0</v>
      </c>
      <c r="W41" s="50">
        <f t="shared" si="33"/>
        <v>0</v>
      </c>
      <c r="X41" s="50">
        <f t="shared" si="34"/>
        <v>2.3283064365386963E-10</v>
      </c>
      <c r="Y41" s="50">
        <f t="shared" si="35"/>
        <v>0</v>
      </c>
      <c r="Z41" s="50">
        <f t="shared" si="36"/>
        <v>0</v>
      </c>
      <c r="AA41" s="50">
        <f t="shared" si="37"/>
        <v>0</v>
      </c>
      <c r="AB41" s="81"/>
      <c r="AC41" s="81"/>
      <c r="AD41" s="81"/>
      <c r="AE41" s="81"/>
      <c r="AF41" s="81"/>
      <c r="AG41" s="81"/>
      <c r="AH41" s="81"/>
    </row>
    <row r="42" spans="1:34" s="15" customFormat="1" ht="22.5" customHeight="1" x14ac:dyDescent="0.25">
      <c r="A42" s="55">
        <v>2</v>
      </c>
      <c r="B42" s="110" t="s">
        <v>156</v>
      </c>
      <c r="C42" s="44">
        <v>43295854.319999993</v>
      </c>
      <c r="D42" s="10">
        <v>19122111.419999998</v>
      </c>
      <c r="E42" s="10">
        <v>24173742.899999999</v>
      </c>
      <c r="F42" s="10">
        <v>0</v>
      </c>
      <c r="G42" s="10">
        <v>0</v>
      </c>
      <c r="H42" s="44">
        <v>43295854.319999993</v>
      </c>
      <c r="I42" s="44">
        <v>33904500.160000004</v>
      </c>
      <c r="J42" s="44">
        <v>22986908.880000003</v>
      </c>
      <c r="K42" s="10">
        <v>22581637.880000003</v>
      </c>
      <c r="L42" s="10">
        <v>405271</v>
      </c>
      <c r="M42" s="10">
        <v>0</v>
      </c>
      <c r="N42" s="10">
        <v>10917591.279999999</v>
      </c>
      <c r="O42" s="10">
        <v>0</v>
      </c>
      <c r="P42" s="10">
        <v>7414124.71</v>
      </c>
      <c r="Q42" s="10">
        <v>0</v>
      </c>
      <c r="R42" s="10">
        <v>1977229.45</v>
      </c>
      <c r="S42" s="10">
        <v>0</v>
      </c>
      <c r="T42" s="44">
        <v>20308945.439999998</v>
      </c>
      <c r="U42" s="45">
        <f t="shared" si="0"/>
        <v>0.67798990610454701</v>
      </c>
      <c r="V42" s="50">
        <f t="shared" si="32"/>
        <v>0</v>
      </c>
      <c r="W42" s="50">
        <f t="shared" si="33"/>
        <v>0</v>
      </c>
      <c r="X42" s="50">
        <f t="shared" si="34"/>
        <v>-1.0943040251731873E-8</v>
      </c>
      <c r="Y42" s="50">
        <f t="shared" si="35"/>
        <v>1.862645149230957E-9</v>
      </c>
      <c r="Z42" s="50">
        <f t="shared" si="36"/>
        <v>0</v>
      </c>
      <c r="AA42" s="50">
        <f t="shared" si="37"/>
        <v>0</v>
      </c>
      <c r="AB42" s="81"/>
      <c r="AC42" s="81"/>
      <c r="AD42" s="81"/>
      <c r="AE42" s="81"/>
      <c r="AF42" s="81"/>
      <c r="AG42" s="81"/>
      <c r="AH42" s="81"/>
    </row>
    <row r="43" spans="1:34" s="15" customFormat="1" ht="22.5" customHeight="1" x14ac:dyDescent="0.25">
      <c r="A43" s="55">
        <v>5</v>
      </c>
      <c r="B43" s="110" t="s">
        <v>157</v>
      </c>
      <c r="C43" s="44">
        <v>48706161.25</v>
      </c>
      <c r="D43" s="10">
        <v>41579516.579999998</v>
      </c>
      <c r="E43" s="10">
        <v>7126644.6699999999</v>
      </c>
      <c r="F43" s="10">
        <v>30000</v>
      </c>
      <c r="G43" s="10">
        <v>0</v>
      </c>
      <c r="H43" s="44">
        <v>48676161.25</v>
      </c>
      <c r="I43" s="44">
        <v>39479979.270000003</v>
      </c>
      <c r="J43" s="44">
        <v>19783029.850000001</v>
      </c>
      <c r="K43" s="10">
        <v>19783029.850000001</v>
      </c>
      <c r="L43" s="10">
        <v>0</v>
      </c>
      <c r="M43" s="10">
        <v>0</v>
      </c>
      <c r="N43" s="10">
        <v>19696949.420000002</v>
      </c>
      <c r="O43" s="10">
        <v>0</v>
      </c>
      <c r="P43" s="10">
        <v>9196181.9800000004</v>
      </c>
      <c r="Q43" s="10">
        <v>0</v>
      </c>
      <c r="R43" s="10">
        <v>0</v>
      </c>
      <c r="S43" s="10">
        <v>0</v>
      </c>
      <c r="T43" s="44">
        <v>28893131.400000002</v>
      </c>
      <c r="U43" s="45">
        <f t="shared" si="0"/>
        <v>0.50109017825733015</v>
      </c>
      <c r="V43" s="50">
        <f t="shared" si="32"/>
        <v>0</v>
      </c>
      <c r="W43" s="50">
        <f t="shared" si="33"/>
        <v>0</v>
      </c>
      <c r="X43" s="50">
        <f t="shared" si="34"/>
        <v>-3.7252902984619141E-9</v>
      </c>
      <c r="Y43" s="50">
        <f t="shared" si="35"/>
        <v>0</v>
      </c>
      <c r="Z43" s="50">
        <f t="shared" si="36"/>
        <v>0</v>
      </c>
      <c r="AA43" s="50">
        <f t="shared" si="37"/>
        <v>0</v>
      </c>
      <c r="AB43" s="81"/>
      <c r="AC43" s="81"/>
      <c r="AD43" s="81"/>
      <c r="AE43" s="81"/>
      <c r="AF43" s="81"/>
      <c r="AG43" s="81"/>
      <c r="AH43" s="81"/>
    </row>
    <row r="44" spans="1:34" s="63" customFormat="1" ht="22.5" customHeight="1" x14ac:dyDescent="0.25">
      <c r="A44" s="61" t="s">
        <v>10</v>
      </c>
      <c r="B44" s="67" t="s">
        <v>101</v>
      </c>
      <c r="C44" s="44">
        <v>185283471</v>
      </c>
      <c r="D44" s="60">
        <v>93186166</v>
      </c>
      <c r="E44" s="60">
        <v>92097305</v>
      </c>
      <c r="F44" s="60">
        <v>0</v>
      </c>
      <c r="G44" s="60">
        <v>150000</v>
      </c>
      <c r="H44" s="44">
        <v>185133471</v>
      </c>
      <c r="I44" s="44">
        <v>125918000</v>
      </c>
      <c r="J44" s="44">
        <v>45889643</v>
      </c>
      <c r="K44" s="60">
        <v>45889643</v>
      </c>
      <c r="L44" s="60">
        <v>0</v>
      </c>
      <c r="M44" s="60">
        <v>0</v>
      </c>
      <c r="N44" s="60">
        <v>79787990</v>
      </c>
      <c r="O44" s="60">
        <v>240367</v>
      </c>
      <c r="P44" s="60">
        <v>58583470</v>
      </c>
      <c r="Q44" s="60">
        <v>632001</v>
      </c>
      <c r="R44" s="60">
        <v>0</v>
      </c>
      <c r="S44" s="60">
        <v>0</v>
      </c>
      <c r="T44" s="60">
        <v>139243828</v>
      </c>
      <c r="U44" s="45">
        <f t="shared" si="0"/>
        <v>0.36444069156117476</v>
      </c>
      <c r="V44" s="62">
        <f t="shared" si="32"/>
        <v>0</v>
      </c>
      <c r="W44" s="62">
        <f t="shared" si="33"/>
        <v>0</v>
      </c>
      <c r="X44" s="62">
        <f t="shared" si="34"/>
        <v>0</v>
      </c>
      <c r="Y44" s="62">
        <f t="shared" si="35"/>
        <v>0</v>
      </c>
      <c r="Z44" s="62">
        <f t="shared" si="36"/>
        <v>0</v>
      </c>
      <c r="AA44" s="62">
        <f t="shared" si="37"/>
        <v>0</v>
      </c>
      <c r="AB44" s="87"/>
      <c r="AC44" s="87"/>
      <c r="AD44" s="87"/>
      <c r="AE44" s="87"/>
      <c r="AF44" s="87"/>
      <c r="AG44" s="87"/>
      <c r="AH44" s="87"/>
    </row>
    <row r="45" spans="1:34" s="15" customFormat="1" ht="22.5" customHeight="1" x14ac:dyDescent="0.25">
      <c r="A45" s="55" t="s">
        <v>7</v>
      </c>
      <c r="B45" s="111" t="s">
        <v>158</v>
      </c>
      <c r="C45" s="44">
        <v>17120981</v>
      </c>
      <c r="D45" s="10">
        <v>14705967</v>
      </c>
      <c r="E45" s="10">
        <v>2415014</v>
      </c>
      <c r="F45" s="10">
        <v>0</v>
      </c>
      <c r="G45" s="10">
        <v>0</v>
      </c>
      <c r="H45" s="44">
        <v>17120981</v>
      </c>
      <c r="I45" s="44">
        <v>4548223</v>
      </c>
      <c r="J45" s="44">
        <v>2490582</v>
      </c>
      <c r="K45" s="10">
        <v>2490582</v>
      </c>
      <c r="L45" s="10">
        <v>0</v>
      </c>
      <c r="M45" s="10">
        <v>0</v>
      </c>
      <c r="N45" s="10">
        <v>2057641</v>
      </c>
      <c r="O45" s="10">
        <v>0</v>
      </c>
      <c r="P45" s="10">
        <v>12572758</v>
      </c>
      <c r="Q45" s="10">
        <v>0</v>
      </c>
      <c r="R45" s="10">
        <v>0</v>
      </c>
      <c r="S45" s="10">
        <v>0</v>
      </c>
      <c r="T45" s="44">
        <v>14630399</v>
      </c>
      <c r="U45" s="45">
        <f t="shared" si="0"/>
        <v>0.54759452208038173</v>
      </c>
      <c r="V45" s="50">
        <f t="shared" si="32"/>
        <v>0</v>
      </c>
      <c r="W45" s="50">
        <f t="shared" si="33"/>
        <v>0</v>
      </c>
      <c r="X45" s="50">
        <f t="shared" si="34"/>
        <v>0</v>
      </c>
      <c r="Y45" s="50">
        <f t="shared" si="35"/>
        <v>0</v>
      </c>
      <c r="Z45" s="50">
        <f t="shared" si="36"/>
        <v>0</v>
      </c>
      <c r="AA45" s="50">
        <f t="shared" si="37"/>
        <v>0</v>
      </c>
      <c r="AB45" s="81"/>
      <c r="AC45" s="81"/>
      <c r="AD45" s="81"/>
      <c r="AE45" s="81"/>
      <c r="AF45" s="81"/>
      <c r="AG45" s="81"/>
      <c r="AH45" s="81"/>
    </row>
    <row r="46" spans="1:34" s="15" customFormat="1" ht="22.5" customHeight="1" x14ac:dyDescent="0.25">
      <c r="A46" s="55" t="s">
        <v>8</v>
      </c>
      <c r="B46" s="111" t="s">
        <v>159</v>
      </c>
      <c r="C46" s="44">
        <v>22824440</v>
      </c>
      <c r="D46" s="10">
        <v>18986385</v>
      </c>
      <c r="E46" s="10">
        <v>3838055</v>
      </c>
      <c r="F46" s="10">
        <v>0</v>
      </c>
      <c r="G46" s="10">
        <v>0</v>
      </c>
      <c r="H46" s="44">
        <v>22824440</v>
      </c>
      <c r="I46" s="44">
        <v>10717927</v>
      </c>
      <c r="J46" s="44">
        <v>6007399</v>
      </c>
      <c r="K46" s="10">
        <v>6007399</v>
      </c>
      <c r="L46" s="10">
        <v>0</v>
      </c>
      <c r="M46" s="10">
        <v>0</v>
      </c>
      <c r="N46" s="10">
        <v>4710528</v>
      </c>
      <c r="O46" s="10">
        <v>0</v>
      </c>
      <c r="P46" s="10">
        <v>12106513</v>
      </c>
      <c r="Q46" s="10">
        <v>0</v>
      </c>
      <c r="R46" s="10">
        <v>0</v>
      </c>
      <c r="S46" s="10">
        <v>0</v>
      </c>
      <c r="T46" s="44">
        <v>16817041</v>
      </c>
      <c r="U46" s="45">
        <f t="shared" si="0"/>
        <v>0.56050008551093877</v>
      </c>
      <c r="V46" s="50">
        <f>C46-D46-E46</f>
        <v>0</v>
      </c>
      <c r="W46" s="50">
        <f>C46-F46-G46-H46</f>
        <v>0</v>
      </c>
      <c r="X46" s="50">
        <f t="shared" si="34"/>
        <v>0</v>
      </c>
      <c r="Y46" s="50">
        <f t="shared" si="35"/>
        <v>0</v>
      </c>
      <c r="Z46" s="50">
        <f t="shared" si="36"/>
        <v>0</v>
      </c>
      <c r="AA46" s="50">
        <f t="shared" si="37"/>
        <v>0</v>
      </c>
      <c r="AB46" s="81"/>
      <c r="AC46" s="81"/>
      <c r="AD46" s="81"/>
      <c r="AE46" s="81"/>
      <c r="AF46" s="81"/>
      <c r="AG46" s="81"/>
      <c r="AH46" s="81"/>
    </row>
    <row r="47" spans="1:34" s="15" customFormat="1" ht="22.5" customHeight="1" x14ac:dyDescent="0.25">
      <c r="A47" s="55" t="s">
        <v>9</v>
      </c>
      <c r="B47" s="111" t="s">
        <v>160</v>
      </c>
      <c r="C47" s="44">
        <v>29489286</v>
      </c>
      <c r="D47" s="10">
        <v>7201188</v>
      </c>
      <c r="E47" s="10">
        <v>22288098</v>
      </c>
      <c r="F47" s="10">
        <v>0</v>
      </c>
      <c r="G47" s="10">
        <v>0</v>
      </c>
      <c r="H47" s="44">
        <v>29489286</v>
      </c>
      <c r="I47" s="44">
        <v>25967545</v>
      </c>
      <c r="J47" s="44">
        <v>15989590</v>
      </c>
      <c r="K47" s="10">
        <v>15989590</v>
      </c>
      <c r="L47" s="10">
        <v>0</v>
      </c>
      <c r="M47" s="10">
        <v>0</v>
      </c>
      <c r="N47" s="10">
        <v>9977955</v>
      </c>
      <c r="O47" s="10">
        <v>0</v>
      </c>
      <c r="P47" s="10">
        <v>2889740</v>
      </c>
      <c r="Q47" s="10">
        <v>632001</v>
      </c>
      <c r="R47" s="10">
        <v>0</v>
      </c>
      <c r="S47" s="10">
        <v>0</v>
      </c>
      <c r="T47" s="44">
        <v>13499696</v>
      </c>
      <c r="U47" s="45">
        <f t="shared" ref="U47" si="52">J47/I47</f>
        <v>0.61575285611327524</v>
      </c>
      <c r="V47" s="50">
        <f>C47-D47-E47</f>
        <v>0</v>
      </c>
      <c r="W47" s="50">
        <f>C47-F47-G47-H47</f>
        <v>0</v>
      </c>
      <c r="X47" s="50">
        <f t="shared" ref="X47" si="53">H47-I47-P47-Q47-R47-S47</f>
        <v>0</v>
      </c>
      <c r="Y47" s="50">
        <f t="shared" ref="Y47" si="54">I47-J47-N47-O47</f>
        <v>0</v>
      </c>
      <c r="Z47" s="50">
        <f t="shared" ref="Z47" si="55">J47-K47-L47-M47</f>
        <v>0</v>
      </c>
      <c r="AA47" s="50">
        <f t="shared" ref="AA47" si="56">T47-SUM(N47:S47)</f>
        <v>0</v>
      </c>
      <c r="AB47" s="81"/>
      <c r="AC47" s="81"/>
      <c r="AD47" s="81"/>
      <c r="AE47" s="81"/>
      <c r="AF47" s="81"/>
      <c r="AG47" s="81"/>
      <c r="AH47" s="81"/>
    </row>
    <row r="48" spans="1:34" s="15" customFormat="1" ht="22.5" customHeight="1" x14ac:dyDescent="0.25">
      <c r="A48" s="55" t="s">
        <v>10</v>
      </c>
      <c r="B48" s="111" t="s">
        <v>161</v>
      </c>
      <c r="C48" s="44">
        <v>64664377</v>
      </c>
      <c r="D48" s="10">
        <v>44577505</v>
      </c>
      <c r="E48" s="10">
        <v>20086872</v>
      </c>
      <c r="F48" s="10">
        <v>0</v>
      </c>
      <c r="G48" s="10">
        <v>0</v>
      </c>
      <c r="H48" s="44">
        <v>64664377</v>
      </c>
      <c r="I48" s="44">
        <v>37466855</v>
      </c>
      <c r="J48" s="44">
        <v>12634833</v>
      </c>
      <c r="K48" s="10">
        <v>12634833</v>
      </c>
      <c r="L48" s="10">
        <v>0</v>
      </c>
      <c r="M48" s="10">
        <v>0</v>
      </c>
      <c r="N48" s="10">
        <v>24832022</v>
      </c>
      <c r="O48" s="10">
        <v>0</v>
      </c>
      <c r="P48" s="10">
        <v>27197522</v>
      </c>
      <c r="Q48" s="10">
        <v>0</v>
      </c>
      <c r="R48" s="10">
        <v>0</v>
      </c>
      <c r="S48" s="10">
        <v>0</v>
      </c>
      <c r="T48" s="44">
        <v>52029544</v>
      </c>
      <c r="U48" s="45">
        <f t="shared" ref="U48" si="57">J48/I48</f>
        <v>0.33722694365459815</v>
      </c>
      <c r="V48" s="50">
        <f t="shared" ref="V48" si="58">C48-D48-E48</f>
        <v>0</v>
      </c>
      <c r="W48" s="50">
        <f t="shared" ref="W48" si="59">C48-F48-G48-H48</f>
        <v>0</v>
      </c>
      <c r="X48" s="50">
        <f t="shared" ref="X48" si="60">H48-I48-P48-Q48-R48-S48</f>
        <v>0</v>
      </c>
      <c r="Y48" s="50">
        <f t="shared" ref="Y48" si="61">I48-J48-N48-O48</f>
        <v>0</v>
      </c>
      <c r="Z48" s="50">
        <f t="shared" ref="Z48" si="62">J48-K48-L48-M48</f>
        <v>0</v>
      </c>
      <c r="AA48" s="50">
        <f t="shared" ref="AA48" si="63">T48-SUM(N48:S48)</f>
        <v>0</v>
      </c>
      <c r="AB48" s="81"/>
      <c r="AC48" s="81"/>
      <c r="AD48" s="81"/>
      <c r="AE48" s="81"/>
      <c r="AF48" s="81"/>
      <c r="AG48" s="81"/>
      <c r="AH48" s="81"/>
    </row>
    <row r="49" spans="1:34" s="15" customFormat="1" ht="22.5" customHeight="1" x14ac:dyDescent="0.25">
      <c r="A49" s="55" t="s">
        <v>11</v>
      </c>
      <c r="B49" s="111" t="s">
        <v>162</v>
      </c>
      <c r="C49" s="44">
        <v>51184387</v>
      </c>
      <c r="D49" s="74">
        <v>7715121</v>
      </c>
      <c r="E49" s="74">
        <v>43469266</v>
      </c>
      <c r="F49" s="10">
        <v>0</v>
      </c>
      <c r="G49" s="10">
        <v>150000</v>
      </c>
      <c r="H49" s="44">
        <v>51034387</v>
      </c>
      <c r="I49" s="44">
        <v>47217450</v>
      </c>
      <c r="J49" s="44">
        <v>8767239</v>
      </c>
      <c r="K49" s="10">
        <v>8767239</v>
      </c>
      <c r="L49" s="10">
        <v>0</v>
      </c>
      <c r="M49" s="10">
        <v>0</v>
      </c>
      <c r="N49" s="10">
        <v>38209844</v>
      </c>
      <c r="O49" s="10">
        <v>240367</v>
      </c>
      <c r="P49" s="10">
        <v>3816937</v>
      </c>
      <c r="Q49" s="10">
        <v>0</v>
      </c>
      <c r="R49" s="10">
        <v>0</v>
      </c>
      <c r="S49" s="10">
        <v>0</v>
      </c>
      <c r="T49" s="44">
        <v>42267148</v>
      </c>
      <c r="U49" s="45">
        <f t="shared" si="0"/>
        <v>0.18567794321802639</v>
      </c>
      <c r="V49" s="50">
        <f t="shared" si="32"/>
        <v>0</v>
      </c>
      <c r="W49" s="50">
        <f t="shared" si="33"/>
        <v>0</v>
      </c>
      <c r="X49" s="50">
        <f t="shared" si="34"/>
        <v>0</v>
      </c>
      <c r="Y49" s="50">
        <f t="shared" si="35"/>
        <v>0</v>
      </c>
      <c r="Z49" s="50">
        <f t="shared" si="36"/>
        <v>0</v>
      </c>
      <c r="AA49" s="50">
        <f t="shared" si="37"/>
        <v>0</v>
      </c>
      <c r="AB49" s="81"/>
      <c r="AC49" s="81"/>
      <c r="AD49" s="81"/>
      <c r="AE49" s="81"/>
      <c r="AF49" s="81"/>
      <c r="AG49" s="81"/>
      <c r="AH49" s="81"/>
    </row>
    <row r="50" spans="1:34" s="63" customFormat="1" ht="22.5" customHeight="1" x14ac:dyDescent="0.25">
      <c r="A50" s="61" t="s">
        <v>11</v>
      </c>
      <c r="B50" s="67" t="s">
        <v>102</v>
      </c>
      <c r="C50" s="44">
        <v>66871180.719999999</v>
      </c>
      <c r="D50" s="60">
        <v>28669189.119999997</v>
      </c>
      <c r="E50" s="60">
        <v>38201991.600000001</v>
      </c>
      <c r="F50" s="60">
        <v>390807.75</v>
      </c>
      <c r="G50" s="60">
        <v>13632.150000000001</v>
      </c>
      <c r="H50" s="44">
        <v>66466740.82</v>
      </c>
      <c r="I50" s="44">
        <v>36825771.829999998</v>
      </c>
      <c r="J50" s="44">
        <v>14094374.029999999</v>
      </c>
      <c r="K50" s="60">
        <v>12514826.51</v>
      </c>
      <c r="L50" s="60">
        <v>1579547.52</v>
      </c>
      <c r="M50" s="60">
        <v>0</v>
      </c>
      <c r="N50" s="60">
        <v>22565025.140000001</v>
      </c>
      <c r="O50" s="60">
        <v>166372.66</v>
      </c>
      <c r="P50" s="60">
        <v>22519744.949999999</v>
      </c>
      <c r="Q50" s="60">
        <v>7121224.04</v>
      </c>
      <c r="R50" s="60">
        <v>0</v>
      </c>
      <c r="S50" s="60">
        <v>0</v>
      </c>
      <c r="T50" s="60">
        <v>52372366.790000007</v>
      </c>
      <c r="U50" s="45">
        <f t="shared" si="0"/>
        <v>0.38273125937629532</v>
      </c>
      <c r="V50" s="62">
        <f t="shared" si="32"/>
        <v>0</v>
      </c>
      <c r="W50" s="62">
        <f t="shared" si="33"/>
        <v>0</v>
      </c>
      <c r="X50" s="62">
        <f t="shared" si="34"/>
        <v>2.7939677238464355E-9</v>
      </c>
      <c r="Y50" s="62">
        <f t="shared" si="35"/>
        <v>-3.5797711461782455E-9</v>
      </c>
      <c r="Z50" s="62">
        <f t="shared" si="36"/>
        <v>-4.6566128730773926E-10</v>
      </c>
      <c r="AA50" s="62">
        <f t="shared" si="37"/>
        <v>0</v>
      </c>
      <c r="AB50" s="87"/>
      <c r="AC50" s="87"/>
      <c r="AD50" s="87"/>
      <c r="AE50" s="87"/>
      <c r="AF50" s="87"/>
      <c r="AG50" s="87"/>
      <c r="AH50" s="87"/>
    </row>
    <row r="51" spans="1:34" s="15" customFormat="1" ht="22.5" customHeight="1" x14ac:dyDescent="0.25">
      <c r="A51" s="55">
        <v>1</v>
      </c>
      <c r="B51" s="111" t="s">
        <v>163</v>
      </c>
      <c r="C51" s="44">
        <v>46264417.439999998</v>
      </c>
      <c r="D51" s="74">
        <v>20547029.41</v>
      </c>
      <c r="E51" s="74">
        <v>25717388.030000001</v>
      </c>
      <c r="F51" s="74">
        <v>28000</v>
      </c>
      <c r="G51" s="74">
        <v>0</v>
      </c>
      <c r="H51" s="44">
        <v>46236417.439999998</v>
      </c>
      <c r="I51" s="44">
        <v>23079728.719999999</v>
      </c>
      <c r="J51" s="44">
        <v>6527963.6299999999</v>
      </c>
      <c r="K51" s="74">
        <v>6129363.6299999999</v>
      </c>
      <c r="L51" s="74">
        <v>398600</v>
      </c>
      <c r="M51" s="74">
        <v>0</v>
      </c>
      <c r="N51" s="74">
        <v>16526765.09</v>
      </c>
      <c r="O51" s="74">
        <v>25000</v>
      </c>
      <c r="P51" s="74">
        <v>16035464.68</v>
      </c>
      <c r="Q51" s="74">
        <v>7121224.04</v>
      </c>
      <c r="R51" s="74">
        <v>0</v>
      </c>
      <c r="S51" s="74">
        <v>0</v>
      </c>
      <c r="T51" s="44">
        <v>39708453.810000002</v>
      </c>
      <c r="U51" s="45">
        <f t="shared" si="0"/>
        <v>0.28284403639212274</v>
      </c>
      <c r="V51" s="50">
        <f t="shared" si="32"/>
        <v>0</v>
      </c>
      <c r="W51" s="50">
        <f t="shared" si="33"/>
        <v>0</v>
      </c>
      <c r="X51" s="50">
        <f t="shared" si="34"/>
        <v>-9.3132257461547852E-10</v>
      </c>
      <c r="Y51" s="50">
        <f t="shared" si="35"/>
        <v>0</v>
      </c>
      <c r="Z51" s="50">
        <f t="shared" si="36"/>
        <v>0</v>
      </c>
      <c r="AA51" s="50">
        <f t="shared" si="37"/>
        <v>0</v>
      </c>
      <c r="AB51" s="81"/>
      <c r="AC51" s="81"/>
      <c r="AD51" s="81"/>
      <c r="AE51" s="81"/>
      <c r="AF51" s="81"/>
      <c r="AG51" s="81"/>
      <c r="AH51" s="81"/>
    </row>
    <row r="52" spans="1:34" s="15" customFormat="1" ht="22.5" customHeight="1" x14ac:dyDescent="0.25">
      <c r="A52" s="55" t="s">
        <v>8</v>
      </c>
      <c r="B52" s="111" t="s">
        <v>164</v>
      </c>
      <c r="C52" s="44">
        <v>7536652.9900000002</v>
      </c>
      <c r="D52" s="74">
        <v>4009012.81</v>
      </c>
      <c r="E52" s="74">
        <v>3527640.18</v>
      </c>
      <c r="F52" s="74">
        <v>362807.75</v>
      </c>
      <c r="G52" s="74">
        <v>4246.8100000000004</v>
      </c>
      <c r="H52" s="44">
        <v>7169598.4300000006</v>
      </c>
      <c r="I52" s="44">
        <v>3602853.88</v>
      </c>
      <c r="J52" s="44">
        <v>969210.08000000007</v>
      </c>
      <c r="K52" s="74">
        <v>962065.16</v>
      </c>
      <c r="L52" s="74">
        <v>7144.92</v>
      </c>
      <c r="M52" s="74">
        <v>0</v>
      </c>
      <c r="N52" s="74">
        <v>2633643.7999999998</v>
      </c>
      <c r="O52" s="74">
        <v>0</v>
      </c>
      <c r="P52" s="74">
        <v>3566744.55</v>
      </c>
      <c r="Q52" s="74">
        <v>0</v>
      </c>
      <c r="R52" s="74">
        <v>0</v>
      </c>
      <c r="S52" s="74">
        <v>0</v>
      </c>
      <c r="T52" s="44">
        <v>6200388.3499999996</v>
      </c>
      <c r="U52" s="45">
        <f t="shared" ref="U52:U53" si="64">J52/I52</f>
        <v>0.26901176464031346</v>
      </c>
      <c r="V52" s="50">
        <f t="shared" ref="V52:V53" si="65">C52-D52-E52</f>
        <v>0</v>
      </c>
      <c r="W52" s="50">
        <f t="shared" ref="W52:W53" si="66">C52-F52-G52-H52</f>
        <v>0</v>
      </c>
      <c r="X52" s="50">
        <f t="shared" ref="X52:X53" si="67">H52-I52-P52-Q52-R52-S52</f>
        <v>9.3132257461547852E-10</v>
      </c>
      <c r="Y52" s="50">
        <f t="shared" ref="Y52:Y53" si="68">I52-J52-N52-O52</f>
        <v>0</v>
      </c>
      <c r="Z52" s="50">
        <f t="shared" ref="Z52:Z53" si="69">J52-K52-L52-M52</f>
        <v>4.1836756281554699E-11</v>
      </c>
      <c r="AA52" s="50">
        <f t="shared" ref="AA52:AA53" si="70">T52-SUM(N52:S52)</f>
        <v>0</v>
      </c>
      <c r="AB52" s="81"/>
      <c r="AC52" s="81"/>
      <c r="AD52" s="81"/>
      <c r="AE52" s="81"/>
      <c r="AF52" s="81"/>
      <c r="AG52" s="81"/>
      <c r="AH52" s="81"/>
    </row>
    <row r="53" spans="1:34" s="15" customFormat="1" ht="22.5" customHeight="1" x14ac:dyDescent="0.25">
      <c r="A53" s="55" t="s">
        <v>9</v>
      </c>
      <c r="B53" s="111" t="s">
        <v>165</v>
      </c>
      <c r="C53" s="44">
        <v>13070110.290000001</v>
      </c>
      <c r="D53" s="74">
        <v>4113146.9</v>
      </c>
      <c r="E53" s="74">
        <v>8956963.3900000006</v>
      </c>
      <c r="F53" s="74">
        <v>0</v>
      </c>
      <c r="G53" s="74">
        <v>9385.34</v>
      </c>
      <c r="H53" s="44">
        <v>13060724.950000001</v>
      </c>
      <c r="I53" s="44">
        <v>10143189.23</v>
      </c>
      <c r="J53" s="44">
        <v>6597200.3200000003</v>
      </c>
      <c r="K53" s="74">
        <v>5423397.7199999997</v>
      </c>
      <c r="L53" s="74">
        <v>1173802.6000000001</v>
      </c>
      <c r="M53" s="74">
        <v>0</v>
      </c>
      <c r="N53" s="74">
        <v>3404616.25</v>
      </c>
      <c r="O53" s="74">
        <v>141372.66</v>
      </c>
      <c r="P53" s="74">
        <v>2917535.72</v>
      </c>
      <c r="Q53" s="74">
        <v>0</v>
      </c>
      <c r="R53" s="74">
        <v>0</v>
      </c>
      <c r="S53" s="74">
        <v>0</v>
      </c>
      <c r="T53" s="44">
        <v>6463524.6300000008</v>
      </c>
      <c r="U53" s="45">
        <f t="shared" si="64"/>
        <v>0.65040690560004466</v>
      </c>
      <c r="V53" s="50">
        <f t="shared" si="65"/>
        <v>0</v>
      </c>
      <c r="W53" s="50">
        <f t="shared" si="66"/>
        <v>0</v>
      </c>
      <c r="X53" s="50">
        <f t="shared" si="67"/>
        <v>4.6566128730773926E-10</v>
      </c>
      <c r="Y53" s="50">
        <f t="shared" si="68"/>
        <v>0</v>
      </c>
      <c r="Z53" s="50">
        <f t="shared" si="69"/>
        <v>4.6566128730773926E-10</v>
      </c>
      <c r="AA53" s="50">
        <f t="shared" si="70"/>
        <v>0</v>
      </c>
      <c r="AB53" s="81"/>
      <c r="AC53" s="81"/>
      <c r="AD53" s="81"/>
      <c r="AE53" s="81"/>
      <c r="AF53" s="81"/>
      <c r="AG53" s="81"/>
      <c r="AH53" s="81"/>
    </row>
    <row r="54" spans="1:34" s="63" customFormat="1" ht="22.5" customHeight="1" x14ac:dyDescent="0.25">
      <c r="A54" s="61" t="s">
        <v>12</v>
      </c>
      <c r="B54" s="67" t="s">
        <v>103</v>
      </c>
      <c r="C54" s="44">
        <v>179458433</v>
      </c>
      <c r="D54" s="60">
        <v>123909105</v>
      </c>
      <c r="E54" s="60">
        <v>55549328</v>
      </c>
      <c r="F54" s="60">
        <v>9703886</v>
      </c>
      <c r="G54" s="60">
        <v>48000</v>
      </c>
      <c r="H54" s="44">
        <v>169706547</v>
      </c>
      <c r="I54" s="44">
        <v>99553166</v>
      </c>
      <c r="J54" s="44">
        <v>24519602</v>
      </c>
      <c r="K54" s="60">
        <v>24027937</v>
      </c>
      <c r="L54" s="60">
        <v>491665</v>
      </c>
      <c r="M54" s="60">
        <v>0</v>
      </c>
      <c r="N54" s="60">
        <v>75033564</v>
      </c>
      <c r="O54" s="60">
        <v>0</v>
      </c>
      <c r="P54" s="60">
        <v>66826582</v>
      </c>
      <c r="Q54" s="60">
        <v>3326799</v>
      </c>
      <c r="R54" s="60">
        <v>0</v>
      </c>
      <c r="S54" s="60">
        <v>0</v>
      </c>
      <c r="T54" s="60">
        <v>145186945</v>
      </c>
      <c r="U54" s="45">
        <f t="shared" si="0"/>
        <v>0.24629655675641696</v>
      </c>
      <c r="V54" s="62">
        <f t="shared" si="32"/>
        <v>0</v>
      </c>
      <c r="W54" s="62">
        <f t="shared" si="33"/>
        <v>0</v>
      </c>
      <c r="X54" s="62">
        <f t="shared" si="34"/>
        <v>0</v>
      </c>
      <c r="Y54" s="62">
        <f t="shared" si="35"/>
        <v>0</v>
      </c>
      <c r="Z54" s="62">
        <f t="shared" si="36"/>
        <v>0</v>
      </c>
      <c r="AA54" s="62">
        <f t="shared" si="37"/>
        <v>0</v>
      </c>
      <c r="AB54" s="87"/>
      <c r="AC54" s="87"/>
      <c r="AD54" s="87"/>
      <c r="AE54" s="87"/>
      <c r="AF54" s="87"/>
      <c r="AG54" s="87"/>
      <c r="AH54" s="87"/>
    </row>
    <row r="55" spans="1:34" s="15" customFormat="1" ht="22.5" customHeight="1" x14ac:dyDescent="0.25">
      <c r="A55" s="68" t="s">
        <v>7</v>
      </c>
      <c r="B55" s="113" t="s">
        <v>166</v>
      </c>
      <c r="C55" s="44">
        <v>51128146</v>
      </c>
      <c r="D55" s="10">
        <v>37960442</v>
      </c>
      <c r="E55" s="10">
        <v>13167704</v>
      </c>
      <c r="F55" s="10">
        <v>7791576</v>
      </c>
      <c r="G55" s="10">
        <v>0</v>
      </c>
      <c r="H55" s="44">
        <v>43336570</v>
      </c>
      <c r="I55" s="44">
        <v>21417178</v>
      </c>
      <c r="J55" s="44">
        <v>6808291</v>
      </c>
      <c r="K55" s="10">
        <v>6808291</v>
      </c>
      <c r="L55" s="10">
        <v>0</v>
      </c>
      <c r="M55" s="10">
        <v>0</v>
      </c>
      <c r="N55" s="10">
        <v>14608887</v>
      </c>
      <c r="O55" s="10">
        <v>0</v>
      </c>
      <c r="P55" s="10">
        <v>19616834</v>
      </c>
      <c r="Q55" s="10">
        <v>2302558</v>
      </c>
      <c r="R55" s="10">
        <v>0</v>
      </c>
      <c r="S55" s="10">
        <v>0</v>
      </c>
      <c r="T55" s="44">
        <v>36528279</v>
      </c>
      <c r="U55" s="45">
        <f t="shared" si="0"/>
        <v>0.3178892662702808</v>
      </c>
      <c r="V55" s="50">
        <f t="shared" si="32"/>
        <v>0</v>
      </c>
      <c r="W55" s="50">
        <f t="shared" si="33"/>
        <v>0</v>
      </c>
      <c r="X55" s="50">
        <f t="shared" si="34"/>
        <v>0</v>
      </c>
      <c r="Y55" s="50">
        <f t="shared" si="35"/>
        <v>0</v>
      </c>
      <c r="Z55" s="50">
        <f t="shared" si="36"/>
        <v>0</v>
      </c>
      <c r="AA55" s="50">
        <f t="shared" si="37"/>
        <v>0</v>
      </c>
      <c r="AB55" s="81"/>
      <c r="AC55" s="81"/>
      <c r="AD55" s="81"/>
      <c r="AE55" s="81"/>
      <c r="AF55" s="81"/>
      <c r="AG55" s="81"/>
      <c r="AH55" s="81"/>
    </row>
    <row r="56" spans="1:34" s="15" customFormat="1" ht="22.5" customHeight="1" x14ac:dyDescent="0.25">
      <c r="A56" s="68" t="s">
        <v>8</v>
      </c>
      <c r="B56" s="113" t="s">
        <v>167</v>
      </c>
      <c r="C56" s="44">
        <v>46844674</v>
      </c>
      <c r="D56" s="10">
        <v>33438005</v>
      </c>
      <c r="E56" s="10">
        <v>13406669</v>
      </c>
      <c r="F56" s="10">
        <v>1912310</v>
      </c>
      <c r="G56" s="10">
        <v>0</v>
      </c>
      <c r="H56" s="44">
        <v>44932364</v>
      </c>
      <c r="I56" s="44">
        <v>24013144</v>
      </c>
      <c r="J56" s="44">
        <v>1545465</v>
      </c>
      <c r="K56" s="10">
        <v>1393465</v>
      </c>
      <c r="L56" s="10">
        <v>152000</v>
      </c>
      <c r="M56" s="10">
        <v>0</v>
      </c>
      <c r="N56" s="10">
        <v>22467679</v>
      </c>
      <c r="O56" s="10">
        <v>0</v>
      </c>
      <c r="P56" s="10">
        <v>20919220</v>
      </c>
      <c r="Q56" s="10">
        <v>0</v>
      </c>
      <c r="R56" s="10">
        <v>0</v>
      </c>
      <c r="S56" s="10">
        <v>0</v>
      </c>
      <c r="T56" s="44">
        <v>43386899</v>
      </c>
      <c r="U56" s="45">
        <f t="shared" si="0"/>
        <v>6.4359127651089754E-2</v>
      </c>
      <c r="V56" s="50">
        <f t="shared" si="32"/>
        <v>0</v>
      </c>
      <c r="W56" s="50">
        <f t="shared" si="33"/>
        <v>0</v>
      </c>
      <c r="X56" s="50">
        <f t="shared" si="34"/>
        <v>0</v>
      </c>
      <c r="Y56" s="50">
        <f t="shared" si="35"/>
        <v>0</v>
      </c>
      <c r="Z56" s="50">
        <f t="shared" si="36"/>
        <v>0</v>
      </c>
      <c r="AA56" s="50">
        <f t="shared" si="37"/>
        <v>0</v>
      </c>
      <c r="AB56" s="81"/>
      <c r="AC56" s="81"/>
      <c r="AD56" s="81"/>
      <c r="AE56" s="81"/>
      <c r="AF56" s="81"/>
      <c r="AG56" s="81"/>
      <c r="AH56" s="81"/>
    </row>
    <row r="57" spans="1:34" s="15" customFormat="1" ht="22.5" customHeight="1" x14ac:dyDescent="0.25">
      <c r="A57" s="68" t="s">
        <v>9</v>
      </c>
      <c r="B57" s="113" t="s">
        <v>168</v>
      </c>
      <c r="C57" s="44">
        <v>20240706</v>
      </c>
      <c r="D57" s="10">
        <v>12077514</v>
      </c>
      <c r="E57" s="10">
        <v>8163192</v>
      </c>
      <c r="F57" s="10">
        <v>0</v>
      </c>
      <c r="G57" s="10">
        <v>0</v>
      </c>
      <c r="H57" s="44">
        <v>20240706</v>
      </c>
      <c r="I57" s="44">
        <v>15030882</v>
      </c>
      <c r="J57" s="44">
        <v>1901937</v>
      </c>
      <c r="K57" s="10">
        <v>1643541</v>
      </c>
      <c r="L57" s="10">
        <v>258396</v>
      </c>
      <c r="M57" s="10">
        <v>0</v>
      </c>
      <c r="N57" s="10">
        <v>13128945</v>
      </c>
      <c r="O57" s="10">
        <v>0</v>
      </c>
      <c r="P57" s="10">
        <v>5129824</v>
      </c>
      <c r="Q57" s="10">
        <v>80000</v>
      </c>
      <c r="R57" s="10">
        <v>0</v>
      </c>
      <c r="S57" s="10">
        <v>0</v>
      </c>
      <c r="T57" s="44">
        <v>18338769</v>
      </c>
      <c r="U57" s="45">
        <f t="shared" si="0"/>
        <v>0.12653528914670475</v>
      </c>
      <c r="V57" s="50">
        <f t="shared" si="32"/>
        <v>0</v>
      </c>
      <c r="W57" s="50">
        <f t="shared" si="33"/>
        <v>0</v>
      </c>
      <c r="X57" s="50">
        <f t="shared" si="34"/>
        <v>0</v>
      </c>
      <c r="Y57" s="50">
        <f t="shared" si="35"/>
        <v>0</v>
      </c>
      <c r="Z57" s="50">
        <f t="shared" si="36"/>
        <v>0</v>
      </c>
      <c r="AA57" s="50">
        <f t="shared" si="37"/>
        <v>0</v>
      </c>
      <c r="AB57" s="81"/>
      <c r="AC57" s="81"/>
      <c r="AD57" s="81"/>
      <c r="AE57" s="81"/>
      <c r="AF57" s="81"/>
      <c r="AG57" s="81"/>
      <c r="AH57" s="81"/>
    </row>
    <row r="58" spans="1:34" s="15" customFormat="1" ht="22.5" customHeight="1" x14ac:dyDescent="0.25">
      <c r="A58" s="68" t="s">
        <v>10</v>
      </c>
      <c r="B58" s="113" t="s">
        <v>169</v>
      </c>
      <c r="C58" s="44">
        <v>37035857</v>
      </c>
      <c r="D58" s="10">
        <v>26556379</v>
      </c>
      <c r="E58" s="10">
        <v>10479478</v>
      </c>
      <c r="F58" s="10">
        <v>0</v>
      </c>
      <c r="G58" s="10">
        <v>0</v>
      </c>
      <c r="H58" s="44">
        <v>37035857</v>
      </c>
      <c r="I58" s="44">
        <v>22606458</v>
      </c>
      <c r="J58" s="44">
        <v>9615267</v>
      </c>
      <c r="K58" s="10">
        <v>9615267</v>
      </c>
      <c r="L58" s="10">
        <v>0</v>
      </c>
      <c r="M58" s="10">
        <v>0</v>
      </c>
      <c r="N58" s="10">
        <v>12991191</v>
      </c>
      <c r="O58" s="10">
        <v>0</v>
      </c>
      <c r="P58" s="10">
        <v>13485158</v>
      </c>
      <c r="Q58" s="10">
        <v>944241</v>
      </c>
      <c r="R58" s="10">
        <v>0</v>
      </c>
      <c r="S58" s="10">
        <v>0</v>
      </c>
      <c r="T58" s="44">
        <v>27420590</v>
      </c>
      <c r="U58" s="45">
        <f t="shared" si="0"/>
        <v>0.42533275226043815</v>
      </c>
      <c r="V58" s="50">
        <f t="shared" si="32"/>
        <v>0</v>
      </c>
      <c r="W58" s="50">
        <f t="shared" si="33"/>
        <v>0</v>
      </c>
      <c r="X58" s="50">
        <f t="shared" si="34"/>
        <v>0</v>
      </c>
      <c r="Y58" s="50">
        <f t="shared" si="35"/>
        <v>0</v>
      </c>
      <c r="Z58" s="50">
        <f t="shared" si="36"/>
        <v>0</v>
      </c>
      <c r="AA58" s="50">
        <f t="shared" si="37"/>
        <v>0</v>
      </c>
      <c r="AB58" s="81"/>
      <c r="AC58" s="81"/>
      <c r="AD58" s="81"/>
      <c r="AE58" s="81"/>
      <c r="AF58" s="81"/>
      <c r="AG58" s="81"/>
      <c r="AH58" s="81"/>
    </row>
    <row r="59" spans="1:34" s="15" customFormat="1" ht="22.5" customHeight="1" x14ac:dyDescent="0.25">
      <c r="A59" s="68" t="s">
        <v>11</v>
      </c>
      <c r="B59" s="113" t="s">
        <v>170</v>
      </c>
      <c r="C59" s="44">
        <v>24209050</v>
      </c>
      <c r="D59" s="10">
        <v>13876765</v>
      </c>
      <c r="E59" s="10">
        <v>10332285</v>
      </c>
      <c r="F59" s="10">
        <v>0</v>
      </c>
      <c r="G59" s="10">
        <v>48000</v>
      </c>
      <c r="H59" s="44">
        <v>24161050</v>
      </c>
      <c r="I59" s="44">
        <v>16485504</v>
      </c>
      <c r="J59" s="44">
        <v>4648642</v>
      </c>
      <c r="K59" s="10">
        <v>4567373</v>
      </c>
      <c r="L59" s="10">
        <v>81269</v>
      </c>
      <c r="M59" s="10">
        <v>0</v>
      </c>
      <c r="N59" s="10">
        <v>11836862</v>
      </c>
      <c r="O59" s="10">
        <v>0</v>
      </c>
      <c r="P59" s="10">
        <v>7675546</v>
      </c>
      <c r="Q59" s="10">
        <v>0</v>
      </c>
      <c r="R59" s="10">
        <v>0</v>
      </c>
      <c r="S59" s="10">
        <v>0</v>
      </c>
      <c r="T59" s="44">
        <v>19512408</v>
      </c>
      <c r="U59" s="45">
        <f t="shared" ref="U59" si="71">J59/I59</f>
        <v>0.28198361421039964</v>
      </c>
      <c r="V59" s="50">
        <f t="shared" ref="V59" si="72">C59-D59-E59</f>
        <v>0</v>
      </c>
      <c r="W59" s="50">
        <f t="shared" ref="W59" si="73">C59-F59-G59-H59</f>
        <v>0</v>
      </c>
      <c r="X59" s="50">
        <f t="shared" ref="X59" si="74">H59-I59-P59-Q59-R59-S59</f>
        <v>0</v>
      </c>
      <c r="Y59" s="50">
        <f t="shared" ref="Y59" si="75">I59-J59-N59-O59</f>
        <v>0</v>
      </c>
      <c r="Z59" s="50">
        <f t="shared" ref="Z59" si="76">J59-K59-L59-M59</f>
        <v>0</v>
      </c>
      <c r="AA59" s="50">
        <f t="shared" ref="AA59" si="77">T59-SUM(N59:S59)</f>
        <v>0</v>
      </c>
      <c r="AB59" s="81"/>
      <c r="AC59" s="81"/>
      <c r="AD59" s="81"/>
      <c r="AE59" s="81"/>
      <c r="AF59" s="81"/>
      <c r="AG59" s="81"/>
      <c r="AH59" s="81"/>
    </row>
    <row r="60" spans="1:34" s="63" customFormat="1" ht="22.5" customHeight="1" x14ac:dyDescent="0.25">
      <c r="A60" s="61" t="s">
        <v>13</v>
      </c>
      <c r="B60" s="67" t="s">
        <v>104</v>
      </c>
      <c r="C60" s="44">
        <v>540217893.10299993</v>
      </c>
      <c r="D60" s="60">
        <v>343917917.92799997</v>
      </c>
      <c r="E60" s="60">
        <v>196299975.17499998</v>
      </c>
      <c r="F60" s="60">
        <v>20947318.543000001</v>
      </c>
      <c r="G60" s="60">
        <v>0</v>
      </c>
      <c r="H60" s="44">
        <v>519270574.55999994</v>
      </c>
      <c r="I60" s="44">
        <v>272310931.03400004</v>
      </c>
      <c r="J60" s="44">
        <v>66850950.36900001</v>
      </c>
      <c r="K60" s="60">
        <v>60893021.816000007</v>
      </c>
      <c r="L60" s="60">
        <v>5941378.5530000003</v>
      </c>
      <c r="M60" s="60">
        <v>16550</v>
      </c>
      <c r="N60" s="60">
        <v>205411881.66500002</v>
      </c>
      <c r="O60" s="60">
        <v>48099</v>
      </c>
      <c r="P60" s="60">
        <v>51138129.971000001</v>
      </c>
      <c r="Q60" s="60">
        <v>542150</v>
      </c>
      <c r="R60" s="60">
        <v>0</v>
      </c>
      <c r="S60" s="60">
        <v>195279363.55500001</v>
      </c>
      <c r="T60" s="60">
        <v>452419624.19099998</v>
      </c>
      <c r="U60" s="45">
        <f t="shared" si="0"/>
        <v>0.2454949205129528</v>
      </c>
      <c r="V60" s="62">
        <f t="shared" si="32"/>
        <v>0</v>
      </c>
      <c r="W60" s="62">
        <f t="shared" si="33"/>
        <v>0</v>
      </c>
      <c r="X60" s="62">
        <f t="shared" si="34"/>
        <v>0</v>
      </c>
      <c r="Y60" s="62">
        <f t="shared" si="35"/>
        <v>0</v>
      </c>
      <c r="Z60" s="62">
        <f t="shared" si="36"/>
        <v>2.7939677238464355E-9</v>
      </c>
      <c r="AA60" s="62">
        <f t="shared" si="37"/>
        <v>0</v>
      </c>
      <c r="AB60" s="87"/>
      <c r="AC60" s="87"/>
      <c r="AD60" s="87"/>
      <c r="AE60" s="87"/>
      <c r="AF60" s="87"/>
      <c r="AG60" s="87"/>
      <c r="AH60" s="87"/>
    </row>
    <row r="61" spans="1:34" s="15" customFormat="1" ht="22.5" customHeight="1" x14ac:dyDescent="0.25">
      <c r="A61" s="55" t="s">
        <v>7</v>
      </c>
      <c r="B61" s="57" t="s">
        <v>171</v>
      </c>
      <c r="C61" s="44">
        <v>210048</v>
      </c>
      <c r="D61" s="10">
        <v>0</v>
      </c>
      <c r="E61" s="10">
        <v>210048</v>
      </c>
      <c r="F61" s="10">
        <v>0</v>
      </c>
      <c r="G61" s="10">
        <v>0</v>
      </c>
      <c r="H61" s="44">
        <v>210048</v>
      </c>
      <c r="I61" s="44">
        <v>210048</v>
      </c>
      <c r="J61" s="44">
        <v>210048</v>
      </c>
      <c r="K61" s="10">
        <v>210048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44">
        <v>0</v>
      </c>
      <c r="U61" s="45">
        <f t="shared" si="0"/>
        <v>1</v>
      </c>
      <c r="V61" s="50">
        <f t="shared" si="32"/>
        <v>0</v>
      </c>
      <c r="W61" s="50">
        <f t="shared" si="33"/>
        <v>0</v>
      </c>
      <c r="X61" s="50">
        <f t="shared" si="34"/>
        <v>0</v>
      </c>
      <c r="Y61" s="50">
        <f t="shared" si="35"/>
        <v>0</v>
      </c>
      <c r="Z61" s="50">
        <f t="shared" si="36"/>
        <v>0</v>
      </c>
      <c r="AA61" s="50">
        <f t="shared" si="37"/>
        <v>0</v>
      </c>
      <c r="AB61" s="81"/>
      <c r="AC61" s="81"/>
      <c r="AD61" s="81"/>
      <c r="AE61" s="81"/>
      <c r="AF61" s="81"/>
      <c r="AG61" s="81"/>
      <c r="AH61" s="81"/>
    </row>
    <row r="62" spans="1:34" s="15" customFormat="1" ht="22.5" customHeight="1" x14ac:dyDescent="0.25">
      <c r="A62" s="55" t="s">
        <v>8</v>
      </c>
      <c r="B62" s="57" t="s">
        <v>172</v>
      </c>
      <c r="C62" s="44">
        <v>54153212</v>
      </c>
      <c r="D62" s="10">
        <v>32242569</v>
      </c>
      <c r="E62" s="10">
        <v>21910643</v>
      </c>
      <c r="F62" s="10">
        <v>16203496</v>
      </c>
      <c r="G62" s="10">
        <v>0</v>
      </c>
      <c r="H62" s="44">
        <v>37949716</v>
      </c>
      <c r="I62" s="44">
        <v>30388306</v>
      </c>
      <c r="J62" s="44">
        <v>4470870</v>
      </c>
      <c r="K62" s="10">
        <v>4443418</v>
      </c>
      <c r="L62" s="10">
        <v>27452</v>
      </c>
      <c r="M62" s="10">
        <v>0</v>
      </c>
      <c r="N62" s="10">
        <v>25917436</v>
      </c>
      <c r="O62" s="10">
        <v>0</v>
      </c>
      <c r="P62" s="10">
        <v>5581113</v>
      </c>
      <c r="Q62" s="10">
        <v>0</v>
      </c>
      <c r="R62" s="10">
        <v>0</v>
      </c>
      <c r="S62" s="10">
        <v>1980297</v>
      </c>
      <c r="T62" s="44">
        <v>33478846</v>
      </c>
      <c r="U62" s="45">
        <f t="shared" ref="U62:U67" si="78">J62/I62</f>
        <v>0.14712468671336928</v>
      </c>
      <c r="V62" s="50">
        <f t="shared" ref="V62:V67" si="79">C62-D62-E62</f>
        <v>0</v>
      </c>
      <c r="W62" s="50">
        <f t="shared" ref="W62:W67" si="80">C62-F62-G62-H62</f>
        <v>0</v>
      </c>
      <c r="X62" s="50">
        <f t="shared" ref="X62:X67" si="81">H62-I62-P62-Q62-R62-S62</f>
        <v>0</v>
      </c>
      <c r="Y62" s="50">
        <f t="shared" ref="Y62:Y67" si="82">I62-J62-N62-O62</f>
        <v>0</v>
      </c>
      <c r="Z62" s="50">
        <f t="shared" ref="Z62:Z67" si="83">J62-K62-L62-M62</f>
        <v>0</v>
      </c>
      <c r="AA62" s="50">
        <f t="shared" ref="AA62:AA67" si="84">T62-SUM(N62:S62)</f>
        <v>0</v>
      </c>
      <c r="AB62" s="81"/>
      <c r="AC62" s="81"/>
      <c r="AD62" s="81"/>
      <c r="AE62" s="81"/>
      <c r="AF62" s="81"/>
      <c r="AG62" s="81"/>
      <c r="AH62" s="81"/>
    </row>
    <row r="63" spans="1:34" s="15" customFormat="1" ht="22.5" customHeight="1" x14ac:dyDescent="0.25">
      <c r="A63" s="55" t="s">
        <v>9</v>
      </c>
      <c r="B63" s="57" t="s">
        <v>173</v>
      </c>
      <c r="C63" s="44">
        <v>43147576.641999997</v>
      </c>
      <c r="D63" s="10">
        <v>9235109.1459999997</v>
      </c>
      <c r="E63" s="10">
        <v>33912467.495999999</v>
      </c>
      <c r="F63" s="10">
        <v>64220</v>
      </c>
      <c r="G63" s="10">
        <v>0</v>
      </c>
      <c r="H63" s="44">
        <v>43083356.641999997</v>
      </c>
      <c r="I63" s="44">
        <v>42194084.791000009</v>
      </c>
      <c r="J63" s="44">
        <v>5990504.0820000004</v>
      </c>
      <c r="K63" s="10">
        <v>5057480.5290000001</v>
      </c>
      <c r="L63" s="10">
        <v>933023.55299999996</v>
      </c>
      <c r="M63" s="10">
        <v>0</v>
      </c>
      <c r="N63" s="10">
        <v>36203580.709000006</v>
      </c>
      <c r="O63" s="10">
        <v>0</v>
      </c>
      <c r="P63" s="10">
        <v>889271.85100000002</v>
      </c>
      <c r="Q63" s="10">
        <v>0</v>
      </c>
      <c r="R63" s="10">
        <v>0</v>
      </c>
      <c r="S63" s="10">
        <v>0</v>
      </c>
      <c r="T63" s="44">
        <v>37092852.56000001</v>
      </c>
      <c r="U63" s="45">
        <f t="shared" si="78"/>
        <v>0.14197497378300225</v>
      </c>
      <c r="V63" s="50">
        <f t="shared" si="79"/>
        <v>0</v>
      </c>
      <c r="W63" s="50">
        <f t="shared" si="80"/>
        <v>0</v>
      </c>
      <c r="X63" s="50">
        <f t="shared" si="81"/>
        <v>-1.1408701539039612E-8</v>
      </c>
      <c r="Y63" s="50">
        <f t="shared" si="82"/>
        <v>0</v>
      </c>
      <c r="Z63" s="50">
        <f t="shared" si="83"/>
        <v>3.4924596548080444E-10</v>
      </c>
      <c r="AA63" s="50">
        <f t="shared" si="84"/>
        <v>0</v>
      </c>
      <c r="AB63" s="81"/>
      <c r="AC63" s="81"/>
      <c r="AD63" s="81"/>
      <c r="AE63" s="81"/>
      <c r="AF63" s="81"/>
      <c r="AG63" s="81"/>
      <c r="AH63" s="81"/>
    </row>
    <row r="64" spans="1:34" s="15" customFormat="1" ht="22.5" customHeight="1" x14ac:dyDescent="0.25">
      <c r="A64" s="55" t="s">
        <v>10</v>
      </c>
      <c r="B64" s="57" t="s">
        <v>174</v>
      </c>
      <c r="C64" s="44">
        <v>131748863.495</v>
      </c>
      <c r="D64" s="10">
        <v>92674906.495000005</v>
      </c>
      <c r="E64" s="10">
        <v>39073957</v>
      </c>
      <c r="F64" s="10">
        <v>1433844</v>
      </c>
      <c r="G64" s="10">
        <v>0</v>
      </c>
      <c r="H64" s="44">
        <v>130315019.495</v>
      </c>
      <c r="I64" s="44">
        <v>64185548.495000005</v>
      </c>
      <c r="J64" s="44">
        <v>25152305.495000001</v>
      </c>
      <c r="K64" s="10">
        <v>20574731.495000001</v>
      </c>
      <c r="L64" s="10">
        <v>4577574</v>
      </c>
      <c r="M64" s="10">
        <v>0</v>
      </c>
      <c r="N64" s="10">
        <v>38992545</v>
      </c>
      <c r="O64" s="10">
        <v>40698</v>
      </c>
      <c r="P64" s="10">
        <v>19770778</v>
      </c>
      <c r="Q64" s="10">
        <v>350000</v>
      </c>
      <c r="R64" s="10">
        <v>0</v>
      </c>
      <c r="S64" s="10">
        <v>46008693</v>
      </c>
      <c r="T64" s="44">
        <v>105162714</v>
      </c>
      <c r="U64" s="45">
        <f t="shared" si="78"/>
        <v>0.3918686695800277</v>
      </c>
      <c r="V64" s="50">
        <f t="shared" si="79"/>
        <v>0</v>
      </c>
      <c r="W64" s="50">
        <f t="shared" si="80"/>
        <v>0</v>
      </c>
      <c r="X64" s="50">
        <f t="shared" si="81"/>
        <v>0</v>
      </c>
      <c r="Y64" s="50">
        <f t="shared" si="82"/>
        <v>0</v>
      </c>
      <c r="Z64" s="50">
        <f t="shared" si="83"/>
        <v>0</v>
      </c>
      <c r="AA64" s="50">
        <f t="shared" si="84"/>
        <v>0</v>
      </c>
      <c r="AB64" s="81"/>
      <c r="AC64" s="81"/>
      <c r="AD64" s="81"/>
      <c r="AE64" s="81"/>
      <c r="AF64" s="81"/>
      <c r="AG64" s="81"/>
      <c r="AH64" s="81"/>
    </row>
    <row r="65" spans="1:34" s="15" customFormat="1" ht="22.5" customHeight="1" x14ac:dyDescent="0.25">
      <c r="A65" s="55" t="s">
        <v>11</v>
      </c>
      <c r="B65" s="57" t="s">
        <v>175</v>
      </c>
      <c r="C65" s="44">
        <v>90166056</v>
      </c>
      <c r="D65" s="74">
        <v>57765919.322999999</v>
      </c>
      <c r="E65" s="74">
        <v>32400136.677000001</v>
      </c>
      <c r="F65" s="10">
        <v>106256</v>
      </c>
      <c r="G65" s="10">
        <v>0</v>
      </c>
      <c r="H65" s="44">
        <v>90059800</v>
      </c>
      <c r="I65" s="44">
        <v>35406082</v>
      </c>
      <c r="J65" s="44">
        <v>5493659</v>
      </c>
      <c r="K65" s="10">
        <v>5387932</v>
      </c>
      <c r="L65" s="10">
        <v>89177</v>
      </c>
      <c r="M65" s="10">
        <v>16550</v>
      </c>
      <c r="N65" s="10">
        <v>29905023</v>
      </c>
      <c r="O65" s="10">
        <v>7400</v>
      </c>
      <c r="P65" s="10">
        <v>5965272</v>
      </c>
      <c r="Q65" s="10">
        <v>0</v>
      </c>
      <c r="R65" s="10">
        <v>0</v>
      </c>
      <c r="S65" s="10">
        <v>48688446</v>
      </c>
      <c r="T65" s="44">
        <v>84566141</v>
      </c>
      <c r="U65" s="45">
        <f t="shared" si="78"/>
        <v>0.15516144938036353</v>
      </c>
      <c r="V65" s="50">
        <f t="shared" si="79"/>
        <v>0</v>
      </c>
      <c r="W65" s="50">
        <f t="shared" si="80"/>
        <v>0</v>
      </c>
      <c r="X65" s="50">
        <f t="shared" si="81"/>
        <v>0</v>
      </c>
      <c r="Y65" s="50">
        <f t="shared" si="82"/>
        <v>0</v>
      </c>
      <c r="Z65" s="50">
        <f t="shared" si="83"/>
        <v>0</v>
      </c>
      <c r="AA65" s="50">
        <f t="shared" si="84"/>
        <v>0</v>
      </c>
      <c r="AB65" s="81"/>
      <c r="AC65" s="81"/>
      <c r="AD65" s="81"/>
      <c r="AE65" s="81"/>
      <c r="AF65" s="81"/>
      <c r="AG65" s="81"/>
      <c r="AH65" s="81"/>
    </row>
    <row r="66" spans="1:34" s="15" customFormat="1" ht="22.5" customHeight="1" x14ac:dyDescent="0.25">
      <c r="A66" s="55" t="s">
        <v>12</v>
      </c>
      <c r="B66" s="57" t="s">
        <v>176</v>
      </c>
      <c r="C66" s="44">
        <v>121339846.88199998</v>
      </c>
      <c r="D66" s="10">
        <v>97945632.963999987</v>
      </c>
      <c r="E66" s="10">
        <v>23394213.917999998</v>
      </c>
      <c r="F66" s="10">
        <v>3110328.5430000001</v>
      </c>
      <c r="G66" s="10">
        <v>0</v>
      </c>
      <c r="H66" s="44">
        <v>118229518.33899999</v>
      </c>
      <c r="I66" s="44">
        <v>22820838.664000001</v>
      </c>
      <c r="J66" s="44">
        <v>4568871.4450000003</v>
      </c>
      <c r="K66" s="10">
        <v>4550871.4450000003</v>
      </c>
      <c r="L66" s="10">
        <v>18000</v>
      </c>
      <c r="M66" s="10">
        <v>0</v>
      </c>
      <c r="N66" s="10">
        <v>18251966.219000001</v>
      </c>
      <c r="O66" s="10">
        <v>1</v>
      </c>
      <c r="P66" s="10">
        <v>10696743.120000005</v>
      </c>
      <c r="Q66" s="10">
        <v>0</v>
      </c>
      <c r="R66" s="10">
        <v>0</v>
      </c>
      <c r="S66" s="10">
        <v>84711936.554999992</v>
      </c>
      <c r="T66" s="44">
        <v>113660646.89399999</v>
      </c>
      <c r="U66" s="45">
        <f t="shared" ref="U66" si="85">J66/I66</f>
        <v>0.20020611478260089</v>
      </c>
      <c r="V66" s="50">
        <f t="shared" si="79"/>
        <v>0</v>
      </c>
      <c r="W66" s="50">
        <f t="shared" si="80"/>
        <v>0</v>
      </c>
      <c r="X66" s="50">
        <f t="shared" si="81"/>
        <v>0</v>
      </c>
      <c r="Y66" s="50">
        <f t="shared" si="82"/>
        <v>0</v>
      </c>
      <c r="Z66" s="50">
        <f t="shared" si="83"/>
        <v>0</v>
      </c>
      <c r="AA66" s="50">
        <f t="shared" si="84"/>
        <v>0</v>
      </c>
      <c r="AB66" s="81"/>
      <c r="AC66" s="81"/>
      <c r="AD66" s="81"/>
      <c r="AE66" s="81"/>
      <c r="AF66" s="81"/>
      <c r="AG66" s="81"/>
      <c r="AH66" s="81"/>
    </row>
    <row r="67" spans="1:34" s="15" customFormat="1" ht="22.5" customHeight="1" x14ac:dyDescent="0.25">
      <c r="A67" s="55" t="s">
        <v>13</v>
      </c>
      <c r="B67" s="57" t="s">
        <v>177</v>
      </c>
      <c r="C67" s="44">
        <v>28370201</v>
      </c>
      <c r="D67" s="10">
        <v>8547472</v>
      </c>
      <c r="E67" s="10">
        <v>19822729</v>
      </c>
      <c r="F67" s="10">
        <v>0</v>
      </c>
      <c r="G67" s="10">
        <v>0</v>
      </c>
      <c r="H67" s="44">
        <v>28370201</v>
      </c>
      <c r="I67" s="44">
        <v>23557007</v>
      </c>
      <c r="J67" s="44">
        <v>4961179</v>
      </c>
      <c r="K67" s="10">
        <v>4665027</v>
      </c>
      <c r="L67" s="10">
        <v>296152</v>
      </c>
      <c r="M67" s="10">
        <v>0</v>
      </c>
      <c r="N67" s="10">
        <v>18595828</v>
      </c>
      <c r="O67" s="10">
        <v>0</v>
      </c>
      <c r="P67" s="10">
        <v>3792194</v>
      </c>
      <c r="Q67" s="10">
        <v>0</v>
      </c>
      <c r="R67" s="10">
        <v>0</v>
      </c>
      <c r="S67" s="10">
        <v>1021000</v>
      </c>
      <c r="T67" s="44">
        <v>23409022</v>
      </c>
      <c r="U67" s="45">
        <f t="shared" si="78"/>
        <v>0.21060311269593798</v>
      </c>
      <c r="V67" s="50">
        <f t="shared" si="79"/>
        <v>0</v>
      </c>
      <c r="W67" s="50">
        <f t="shared" si="80"/>
        <v>0</v>
      </c>
      <c r="X67" s="50">
        <f t="shared" si="81"/>
        <v>0</v>
      </c>
      <c r="Y67" s="50">
        <f t="shared" si="82"/>
        <v>0</v>
      </c>
      <c r="Z67" s="50">
        <f t="shared" si="83"/>
        <v>0</v>
      </c>
      <c r="AA67" s="50">
        <f t="shared" si="84"/>
        <v>0</v>
      </c>
      <c r="AB67" s="81"/>
      <c r="AC67" s="81"/>
      <c r="AD67" s="81"/>
      <c r="AE67" s="81"/>
      <c r="AF67" s="81"/>
      <c r="AG67" s="81"/>
      <c r="AH67" s="81"/>
    </row>
    <row r="68" spans="1:34" s="15" customFormat="1" ht="22.5" customHeight="1" x14ac:dyDescent="0.25">
      <c r="A68" s="55" t="s">
        <v>14</v>
      </c>
      <c r="B68" s="57" t="s">
        <v>178</v>
      </c>
      <c r="C68" s="44">
        <v>71082089.083999991</v>
      </c>
      <c r="D68" s="10">
        <v>45506309</v>
      </c>
      <c r="E68" s="10">
        <v>25575780.083999999</v>
      </c>
      <c r="F68" s="10">
        <v>29174</v>
      </c>
      <c r="G68" s="10">
        <v>0</v>
      </c>
      <c r="H68" s="44">
        <v>71052915.083999991</v>
      </c>
      <c r="I68" s="44">
        <v>53549016.084000006</v>
      </c>
      <c r="J68" s="44">
        <v>16003513.347000001</v>
      </c>
      <c r="K68" s="10">
        <v>16003513.347000001</v>
      </c>
      <c r="L68" s="10">
        <v>0</v>
      </c>
      <c r="M68" s="10">
        <v>0</v>
      </c>
      <c r="N68" s="10">
        <v>37545502.737000003</v>
      </c>
      <c r="O68" s="10">
        <v>0</v>
      </c>
      <c r="P68" s="10">
        <v>4442758</v>
      </c>
      <c r="Q68" s="10">
        <v>192150</v>
      </c>
      <c r="R68" s="10">
        <v>0</v>
      </c>
      <c r="S68" s="10">
        <v>12868991</v>
      </c>
      <c r="T68" s="44">
        <v>55049401.737000003</v>
      </c>
      <c r="U68" s="45">
        <f t="shared" si="0"/>
        <v>0.29885728099832848</v>
      </c>
      <c r="V68" s="50">
        <f t="shared" si="32"/>
        <v>0</v>
      </c>
      <c r="W68" s="50">
        <f t="shared" si="33"/>
        <v>0</v>
      </c>
      <c r="X68" s="50">
        <f t="shared" si="34"/>
        <v>-1.4901161193847656E-8</v>
      </c>
      <c r="Y68" s="50">
        <f t="shared" si="35"/>
        <v>0</v>
      </c>
      <c r="Z68" s="50">
        <f t="shared" si="36"/>
        <v>0</v>
      </c>
      <c r="AA68" s="50">
        <f t="shared" si="37"/>
        <v>0</v>
      </c>
      <c r="AB68" s="81"/>
      <c r="AC68" s="81"/>
      <c r="AD68" s="81"/>
      <c r="AE68" s="81"/>
      <c r="AF68" s="81"/>
      <c r="AG68" s="81"/>
      <c r="AH68" s="81"/>
    </row>
    <row r="69" spans="1:34" s="63" customFormat="1" ht="22.5" customHeight="1" x14ac:dyDescent="0.25">
      <c r="A69" s="61" t="s">
        <v>14</v>
      </c>
      <c r="B69" s="67" t="s">
        <v>105</v>
      </c>
      <c r="C69" s="44">
        <v>19608640</v>
      </c>
      <c r="D69" s="60">
        <v>15086044</v>
      </c>
      <c r="E69" s="60">
        <v>4522596</v>
      </c>
      <c r="F69" s="60">
        <v>0</v>
      </c>
      <c r="G69" s="60">
        <v>24000</v>
      </c>
      <c r="H69" s="44">
        <v>19584640</v>
      </c>
      <c r="I69" s="44">
        <v>8019436</v>
      </c>
      <c r="J69" s="44">
        <v>3334688</v>
      </c>
      <c r="K69" s="60">
        <v>3334688</v>
      </c>
      <c r="L69" s="60">
        <v>0</v>
      </c>
      <c r="M69" s="60">
        <v>0</v>
      </c>
      <c r="N69" s="60">
        <v>4569748</v>
      </c>
      <c r="O69" s="60">
        <v>115000</v>
      </c>
      <c r="P69" s="60">
        <v>1448204</v>
      </c>
      <c r="Q69" s="60">
        <v>10117000</v>
      </c>
      <c r="R69" s="60">
        <v>0</v>
      </c>
      <c r="S69" s="60">
        <v>0</v>
      </c>
      <c r="T69" s="60">
        <v>16249952</v>
      </c>
      <c r="U69" s="45">
        <f t="shared" si="0"/>
        <v>0.41582575133712646</v>
      </c>
      <c r="V69" s="62">
        <f t="shared" si="32"/>
        <v>0</v>
      </c>
      <c r="W69" s="62">
        <f t="shared" si="33"/>
        <v>0</v>
      </c>
      <c r="X69" s="62">
        <f t="shared" si="34"/>
        <v>0</v>
      </c>
      <c r="Y69" s="62">
        <f t="shared" si="35"/>
        <v>0</v>
      </c>
      <c r="Z69" s="62">
        <f t="shared" si="36"/>
        <v>0</v>
      </c>
      <c r="AA69" s="62">
        <f t="shared" si="37"/>
        <v>0</v>
      </c>
      <c r="AB69" s="87"/>
      <c r="AC69" s="87"/>
      <c r="AD69" s="87"/>
      <c r="AE69" s="87"/>
      <c r="AF69" s="87"/>
      <c r="AG69" s="87"/>
      <c r="AH69" s="87"/>
    </row>
    <row r="70" spans="1:34" s="15" customFormat="1" ht="22.5" customHeight="1" x14ac:dyDescent="0.25">
      <c r="A70" s="55" t="s">
        <v>7</v>
      </c>
      <c r="B70" s="115" t="s">
        <v>179</v>
      </c>
      <c r="C70" s="44">
        <v>107740</v>
      </c>
      <c r="D70" s="10">
        <v>25200</v>
      </c>
      <c r="E70" s="10">
        <v>82540</v>
      </c>
      <c r="F70" s="10">
        <v>0</v>
      </c>
      <c r="G70" s="10">
        <v>0</v>
      </c>
      <c r="H70" s="44">
        <v>107740</v>
      </c>
      <c r="I70" s="44">
        <v>94740</v>
      </c>
      <c r="J70" s="44">
        <v>49540</v>
      </c>
      <c r="K70" s="10">
        <v>49540</v>
      </c>
      <c r="L70" s="10">
        <v>0</v>
      </c>
      <c r="M70" s="10">
        <v>0</v>
      </c>
      <c r="N70" s="10">
        <v>45200</v>
      </c>
      <c r="O70" s="10">
        <v>0</v>
      </c>
      <c r="P70" s="10">
        <v>13000</v>
      </c>
      <c r="Q70" s="10">
        <v>0</v>
      </c>
      <c r="R70" s="10">
        <v>0</v>
      </c>
      <c r="S70" s="10">
        <v>0</v>
      </c>
      <c r="T70" s="44">
        <v>58200</v>
      </c>
      <c r="U70" s="45">
        <f t="shared" si="0"/>
        <v>0.52290479206248686</v>
      </c>
      <c r="V70" s="50">
        <f t="shared" si="32"/>
        <v>0</v>
      </c>
      <c r="W70" s="50">
        <f t="shared" si="33"/>
        <v>0</v>
      </c>
      <c r="X70" s="50">
        <f t="shared" si="34"/>
        <v>0</v>
      </c>
      <c r="Y70" s="50">
        <f t="shared" si="35"/>
        <v>0</v>
      </c>
      <c r="Z70" s="50">
        <f t="shared" si="36"/>
        <v>0</v>
      </c>
      <c r="AA70" s="50">
        <f t="shared" si="37"/>
        <v>0</v>
      </c>
      <c r="AB70" s="81"/>
      <c r="AC70" s="81"/>
      <c r="AD70" s="81"/>
      <c r="AE70" s="81"/>
      <c r="AF70" s="81"/>
      <c r="AG70" s="81"/>
      <c r="AH70" s="81"/>
    </row>
    <row r="71" spans="1:34" s="15" customFormat="1" ht="22.5" customHeight="1" x14ac:dyDescent="0.25">
      <c r="A71" s="55" t="s">
        <v>8</v>
      </c>
      <c r="B71" s="115" t="s">
        <v>180</v>
      </c>
      <c r="C71" s="44">
        <v>18102031</v>
      </c>
      <c r="D71" s="74">
        <v>14482787</v>
      </c>
      <c r="E71" s="10">
        <v>3619244</v>
      </c>
      <c r="F71" s="10">
        <v>0</v>
      </c>
      <c r="G71" s="10">
        <v>0</v>
      </c>
      <c r="H71" s="44">
        <v>18102031</v>
      </c>
      <c r="I71" s="44">
        <v>7116821</v>
      </c>
      <c r="J71" s="44">
        <v>2978807</v>
      </c>
      <c r="K71" s="10">
        <v>2978807</v>
      </c>
      <c r="L71" s="10">
        <v>0</v>
      </c>
      <c r="M71" s="10">
        <v>0</v>
      </c>
      <c r="N71" s="10">
        <v>4023014</v>
      </c>
      <c r="O71" s="10">
        <v>115000</v>
      </c>
      <c r="P71" s="10">
        <v>868210</v>
      </c>
      <c r="Q71" s="10">
        <v>10117000</v>
      </c>
      <c r="R71" s="10">
        <v>0</v>
      </c>
      <c r="S71" s="10">
        <v>0</v>
      </c>
      <c r="T71" s="44">
        <v>15123224</v>
      </c>
      <c r="U71" s="45">
        <f t="shared" ref="U71" si="86">J71/I71</f>
        <v>0.4185586513978643</v>
      </c>
      <c r="V71" s="50">
        <f t="shared" ref="V71" si="87">C71-D71-E71</f>
        <v>0</v>
      </c>
      <c r="W71" s="50">
        <f t="shared" ref="W71" si="88">C71-F71-G71-H71</f>
        <v>0</v>
      </c>
      <c r="X71" s="50">
        <f t="shared" ref="X71" si="89">H71-I71-P71-Q71-R71-S71</f>
        <v>0</v>
      </c>
      <c r="Y71" s="50">
        <f t="shared" ref="Y71" si="90">I71-J71-N71-O71</f>
        <v>0</v>
      </c>
      <c r="Z71" s="50">
        <f t="shared" ref="Z71" si="91">J71-K71-L71-M71</f>
        <v>0</v>
      </c>
      <c r="AA71" s="50">
        <f t="shared" ref="AA71" si="92">T71-SUM(N71:S71)</f>
        <v>0</v>
      </c>
      <c r="AB71" s="81"/>
      <c r="AC71" s="81"/>
      <c r="AD71" s="81"/>
      <c r="AE71" s="81"/>
      <c r="AF71" s="81"/>
      <c r="AG71" s="81"/>
      <c r="AH71" s="81"/>
    </row>
    <row r="72" spans="1:34" s="15" customFormat="1" ht="22.5" customHeight="1" x14ac:dyDescent="0.25">
      <c r="A72" s="55" t="s">
        <v>9</v>
      </c>
      <c r="B72" s="115" t="s">
        <v>181</v>
      </c>
      <c r="C72" s="44">
        <v>1398869</v>
      </c>
      <c r="D72" s="10">
        <v>578057</v>
      </c>
      <c r="E72" s="10">
        <v>820812</v>
      </c>
      <c r="F72" s="10">
        <v>0</v>
      </c>
      <c r="G72" s="10">
        <v>24000</v>
      </c>
      <c r="H72" s="44">
        <v>1374869</v>
      </c>
      <c r="I72" s="44">
        <v>807875</v>
      </c>
      <c r="J72" s="44">
        <v>306341</v>
      </c>
      <c r="K72" s="10">
        <v>306341</v>
      </c>
      <c r="L72" s="10">
        <v>0</v>
      </c>
      <c r="M72" s="10">
        <v>0</v>
      </c>
      <c r="N72" s="10">
        <v>501534</v>
      </c>
      <c r="O72" s="10">
        <v>0</v>
      </c>
      <c r="P72" s="10">
        <v>566994</v>
      </c>
      <c r="Q72" s="10">
        <v>0</v>
      </c>
      <c r="R72" s="10">
        <v>0</v>
      </c>
      <c r="S72" s="10">
        <v>0</v>
      </c>
      <c r="T72" s="44">
        <v>1068528</v>
      </c>
      <c r="U72" s="45">
        <f t="shared" si="0"/>
        <v>0.3791935633606684</v>
      </c>
      <c r="V72" s="50">
        <f t="shared" si="32"/>
        <v>0</v>
      </c>
      <c r="W72" s="50">
        <f t="shared" si="33"/>
        <v>0</v>
      </c>
      <c r="X72" s="50">
        <f t="shared" si="34"/>
        <v>0</v>
      </c>
      <c r="Y72" s="50">
        <f t="shared" si="35"/>
        <v>0</v>
      </c>
      <c r="Z72" s="50">
        <f t="shared" si="36"/>
        <v>0</v>
      </c>
      <c r="AA72" s="50">
        <f t="shared" si="37"/>
        <v>0</v>
      </c>
      <c r="AB72" s="81"/>
      <c r="AC72" s="81"/>
      <c r="AD72" s="81"/>
      <c r="AE72" s="81"/>
      <c r="AF72" s="81"/>
      <c r="AG72" s="81"/>
      <c r="AH72" s="81"/>
    </row>
    <row r="73" spans="1:34" s="63" customFormat="1" ht="22.5" customHeight="1" x14ac:dyDescent="0.25">
      <c r="A73" s="61" t="s">
        <v>15</v>
      </c>
      <c r="B73" s="67" t="s">
        <v>106</v>
      </c>
      <c r="C73" s="44">
        <v>75739390.103</v>
      </c>
      <c r="D73" s="60">
        <v>42600859.103</v>
      </c>
      <c r="E73" s="60">
        <v>33138531</v>
      </c>
      <c r="F73" s="60">
        <v>0</v>
      </c>
      <c r="G73" s="60">
        <v>13534</v>
      </c>
      <c r="H73" s="44">
        <v>75725856.103</v>
      </c>
      <c r="I73" s="44">
        <v>56564360.103</v>
      </c>
      <c r="J73" s="44">
        <v>21461526.103</v>
      </c>
      <c r="K73" s="60">
        <v>15202369.103</v>
      </c>
      <c r="L73" s="60">
        <v>6259157</v>
      </c>
      <c r="M73" s="60">
        <v>0</v>
      </c>
      <c r="N73" s="60">
        <v>35102834</v>
      </c>
      <c r="O73" s="60">
        <v>0</v>
      </c>
      <c r="P73" s="60">
        <v>13727221</v>
      </c>
      <c r="Q73" s="60">
        <v>3669956</v>
      </c>
      <c r="R73" s="60">
        <v>0</v>
      </c>
      <c r="S73" s="60">
        <v>1764319</v>
      </c>
      <c r="T73" s="60">
        <v>54264330</v>
      </c>
      <c r="U73" s="45">
        <f t="shared" si="0"/>
        <v>0.37941781828557708</v>
      </c>
      <c r="V73" s="62">
        <f t="shared" si="32"/>
        <v>0</v>
      </c>
      <c r="W73" s="62">
        <f t="shared" si="33"/>
        <v>0</v>
      </c>
      <c r="X73" s="62">
        <f t="shared" si="34"/>
        <v>0</v>
      </c>
      <c r="Y73" s="62">
        <f t="shared" si="35"/>
        <v>0</v>
      </c>
      <c r="Z73" s="62">
        <f t="shared" si="36"/>
        <v>0</v>
      </c>
      <c r="AA73" s="62">
        <f t="shared" si="37"/>
        <v>0</v>
      </c>
      <c r="AB73" s="87"/>
      <c r="AC73" s="87"/>
      <c r="AD73" s="87"/>
      <c r="AE73" s="87"/>
      <c r="AF73" s="87"/>
      <c r="AG73" s="87"/>
      <c r="AH73" s="87"/>
    </row>
    <row r="74" spans="1:34" s="15" customFormat="1" ht="22.5" customHeight="1" x14ac:dyDescent="0.25">
      <c r="A74" s="55" t="s">
        <v>7</v>
      </c>
      <c r="B74" s="109" t="s">
        <v>182</v>
      </c>
      <c r="C74" s="44">
        <v>3068016</v>
      </c>
      <c r="D74" s="10">
        <v>2182542</v>
      </c>
      <c r="E74" s="10">
        <v>885474</v>
      </c>
      <c r="F74" s="10">
        <v>0</v>
      </c>
      <c r="G74" s="10">
        <v>13534</v>
      </c>
      <c r="H74" s="44">
        <v>3054482</v>
      </c>
      <c r="I74" s="44">
        <v>1468342</v>
      </c>
      <c r="J74" s="44">
        <v>864998</v>
      </c>
      <c r="K74" s="10">
        <v>864998</v>
      </c>
      <c r="L74" s="10">
        <v>0</v>
      </c>
      <c r="M74" s="10">
        <v>0</v>
      </c>
      <c r="N74" s="10">
        <v>603344</v>
      </c>
      <c r="O74" s="10">
        <v>0</v>
      </c>
      <c r="P74" s="10">
        <v>853958</v>
      </c>
      <c r="Q74" s="10">
        <v>0</v>
      </c>
      <c r="R74" s="10">
        <v>0</v>
      </c>
      <c r="S74" s="10">
        <v>732182</v>
      </c>
      <c r="T74" s="44">
        <v>2189484</v>
      </c>
      <c r="U74" s="45">
        <f t="shared" si="0"/>
        <v>0.58909845254034821</v>
      </c>
      <c r="V74" s="50">
        <f t="shared" si="32"/>
        <v>0</v>
      </c>
      <c r="W74" s="50">
        <f t="shared" si="33"/>
        <v>0</v>
      </c>
      <c r="X74" s="50">
        <f t="shared" si="34"/>
        <v>0</v>
      </c>
      <c r="Y74" s="50">
        <f t="shared" si="35"/>
        <v>0</v>
      </c>
      <c r="Z74" s="50">
        <f t="shared" si="36"/>
        <v>0</v>
      </c>
      <c r="AA74" s="50">
        <f t="shared" si="37"/>
        <v>0</v>
      </c>
      <c r="AB74" s="81"/>
      <c r="AC74" s="81"/>
      <c r="AD74" s="81"/>
      <c r="AE74" s="81"/>
      <c r="AF74" s="81"/>
      <c r="AG74" s="81"/>
      <c r="AH74" s="81"/>
    </row>
    <row r="75" spans="1:34" s="15" customFormat="1" ht="22.5" customHeight="1" x14ac:dyDescent="0.25">
      <c r="A75" s="55" t="s">
        <v>8</v>
      </c>
      <c r="B75" s="109" t="s">
        <v>183</v>
      </c>
      <c r="C75" s="44">
        <v>15506428</v>
      </c>
      <c r="D75" s="74">
        <v>9767365</v>
      </c>
      <c r="E75" s="74">
        <v>5739063</v>
      </c>
      <c r="F75" s="10">
        <v>0</v>
      </c>
      <c r="G75" s="10">
        <v>0</v>
      </c>
      <c r="H75" s="44">
        <v>15506428</v>
      </c>
      <c r="I75" s="44">
        <v>14329119</v>
      </c>
      <c r="J75" s="44">
        <v>7854787</v>
      </c>
      <c r="K75" s="10">
        <v>4635795</v>
      </c>
      <c r="L75" s="10">
        <v>3218992</v>
      </c>
      <c r="M75" s="10">
        <v>0</v>
      </c>
      <c r="N75" s="10">
        <v>6474332</v>
      </c>
      <c r="O75" s="10">
        <v>0</v>
      </c>
      <c r="P75" s="10">
        <v>1177309</v>
      </c>
      <c r="Q75" s="10">
        <v>0</v>
      </c>
      <c r="R75" s="10">
        <v>0</v>
      </c>
      <c r="S75" s="10">
        <v>0</v>
      </c>
      <c r="T75" s="44">
        <v>7651641</v>
      </c>
      <c r="U75" s="45">
        <f t="shared" ref="U75:U78" si="93">J75/I75</f>
        <v>0.54816956995053223</v>
      </c>
      <c r="V75" s="50">
        <f t="shared" ref="V75:V78" si="94">C75-D75-E75</f>
        <v>0</v>
      </c>
      <c r="W75" s="50">
        <f t="shared" ref="W75:W78" si="95">C75-F75-G75-H75</f>
        <v>0</v>
      </c>
      <c r="X75" s="50">
        <f t="shared" ref="X75:X78" si="96">H75-I75-P75-Q75-R75-S75</f>
        <v>0</v>
      </c>
      <c r="Y75" s="50">
        <f t="shared" ref="Y75:Y78" si="97">I75-J75-N75-O75</f>
        <v>0</v>
      </c>
      <c r="Z75" s="50">
        <f t="shared" ref="Z75:Z78" si="98">J75-K75-L75-M75</f>
        <v>0</v>
      </c>
      <c r="AA75" s="50">
        <f t="shared" ref="AA75:AA78" si="99">T75-SUM(N75:S75)</f>
        <v>0</v>
      </c>
      <c r="AB75" s="81"/>
      <c r="AC75" s="81"/>
      <c r="AD75" s="81"/>
      <c r="AE75" s="81"/>
      <c r="AF75" s="81"/>
      <c r="AG75" s="81"/>
      <c r="AH75" s="81"/>
    </row>
    <row r="76" spans="1:34" s="15" customFormat="1" ht="22.5" customHeight="1" x14ac:dyDescent="0.25">
      <c r="A76" s="55" t="s">
        <v>9</v>
      </c>
      <c r="B76" s="109" t="s">
        <v>184</v>
      </c>
      <c r="C76" s="44">
        <v>7740716.1030000001</v>
      </c>
      <c r="D76" s="10">
        <v>3787122.1030000001</v>
      </c>
      <c r="E76" s="10">
        <v>3953594</v>
      </c>
      <c r="F76" s="10">
        <v>0</v>
      </c>
      <c r="G76" s="10">
        <v>0</v>
      </c>
      <c r="H76" s="44">
        <v>7740716.1030000001</v>
      </c>
      <c r="I76" s="44">
        <v>7117105.1030000001</v>
      </c>
      <c r="J76" s="44">
        <v>3460930.1030000001</v>
      </c>
      <c r="K76" s="10">
        <v>2068189.1030000001</v>
      </c>
      <c r="L76" s="10">
        <v>1392741</v>
      </c>
      <c r="M76" s="10">
        <v>0</v>
      </c>
      <c r="N76" s="10">
        <v>3656175</v>
      </c>
      <c r="O76" s="10">
        <v>0</v>
      </c>
      <c r="P76" s="10">
        <v>623611</v>
      </c>
      <c r="Q76" s="10">
        <v>0</v>
      </c>
      <c r="R76" s="10">
        <v>0</v>
      </c>
      <c r="S76" s="10">
        <v>0</v>
      </c>
      <c r="T76" s="44">
        <v>4279786</v>
      </c>
      <c r="U76" s="45">
        <f t="shared" si="93"/>
        <v>0.48628340496772343</v>
      </c>
      <c r="V76" s="50">
        <f t="shared" si="94"/>
        <v>0</v>
      </c>
      <c r="W76" s="50">
        <f t="shared" si="95"/>
        <v>0</v>
      </c>
      <c r="X76" s="50">
        <f t="shared" si="96"/>
        <v>0</v>
      </c>
      <c r="Y76" s="50">
        <f t="shared" si="97"/>
        <v>0</v>
      </c>
      <c r="Z76" s="50">
        <f t="shared" si="98"/>
        <v>0</v>
      </c>
      <c r="AA76" s="50">
        <f t="shared" si="99"/>
        <v>0</v>
      </c>
      <c r="AB76" s="81"/>
      <c r="AC76" s="81"/>
      <c r="AD76" s="81"/>
      <c r="AE76" s="81"/>
      <c r="AF76" s="81"/>
      <c r="AG76" s="81"/>
      <c r="AH76" s="81"/>
    </row>
    <row r="77" spans="1:34" s="15" customFormat="1" ht="22.5" customHeight="1" x14ac:dyDescent="0.25">
      <c r="A77" s="55" t="s">
        <v>10</v>
      </c>
      <c r="B77" s="109" t="s">
        <v>185</v>
      </c>
      <c r="C77" s="44">
        <v>35255804</v>
      </c>
      <c r="D77" s="10">
        <v>18499688</v>
      </c>
      <c r="E77" s="10">
        <v>16756116</v>
      </c>
      <c r="F77" s="10">
        <v>0</v>
      </c>
      <c r="G77" s="10">
        <v>0</v>
      </c>
      <c r="H77" s="44">
        <v>35255804</v>
      </c>
      <c r="I77" s="44">
        <v>21042832</v>
      </c>
      <c r="J77" s="44">
        <v>3203560</v>
      </c>
      <c r="K77" s="10">
        <v>1650913</v>
      </c>
      <c r="L77" s="10">
        <v>1552647</v>
      </c>
      <c r="M77" s="10">
        <v>0</v>
      </c>
      <c r="N77" s="10">
        <v>17839272</v>
      </c>
      <c r="O77" s="10">
        <v>0</v>
      </c>
      <c r="P77" s="10">
        <v>9510879</v>
      </c>
      <c r="Q77" s="10">
        <v>3669956</v>
      </c>
      <c r="R77" s="10">
        <v>0</v>
      </c>
      <c r="S77" s="10">
        <v>1032137</v>
      </c>
      <c r="T77" s="44">
        <v>32052244</v>
      </c>
      <c r="U77" s="45">
        <f t="shared" si="93"/>
        <v>0.15223996465874937</v>
      </c>
      <c r="V77" s="50">
        <f t="shared" si="94"/>
        <v>0</v>
      </c>
      <c r="W77" s="50">
        <f t="shared" si="95"/>
        <v>0</v>
      </c>
      <c r="X77" s="50">
        <f t="shared" si="96"/>
        <v>0</v>
      </c>
      <c r="Y77" s="50">
        <f t="shared" si="97"/>
        <v>0</v>
      </c>
      <c r="Z77" s="50">
        <f t="shared" si="98"/>
        <v>0</v>
      </c>
      <c r="AA77" s="50">
        <f t="shared" si="99"/>
        <v>0</v>
      </c>
      <c r="AB77" s="81"/>
      <c r="AC77" s="81"/>
      <c r="AD77" s="81"/>
      <c r="AE77" s="81"/>
      <c r="AF77" s="81"/>
      <c r="AG77" s="81"/>
      <c r="AH77" s="81"/>
    </row>
    <row r="78" spans="1:34" s="15" customFormat="1" ht="22.5" customHeight="1" x14ac:dyDescent="0.25">
      <c r="A78" s="55" t="s">
        <v>11</v>
      </c>
      <c r="B78" s="109" t="s">
        <v>186</v>
      </c>
      <c r="C78" s="44">
        <v>14168426</v>
      </c>
      <c r="D78" s="10">
        <v>8364142</v>
      </c>
      <c r="E78" s="10">
        <v>5804284</v>
      </c>
      <c r="F78" s="10">
        <v>0</v>
      </c>
      <c r="G78" s="10">
        <v>0</v>
      </c>
      <c r="H78" s="44">
        <v>14168426</v>
      </c>
      <c r="I78" s="44">
        <v>12606962</v>
      </c>
      <c r="J78" s="44">
        <v>6077251</v>
      </c>
      <c r="K78" s="10">
        <v>5982474</v>
      </c>
      <c r="L78" s="10">
        <v>94777</v>
      </c>
      <c r="M78" s="10">
        <v>0</v>
      </c>
      <c r="N78" s="10">
        <v>6529711</v>
      </c>
      <c r="O78" s="10">
        <v>0</v>
      </c>
      <c r="P78" s="10">
        <v>1561464</v>
      </c>
      <c r="Q78" s="10">
        <v>0</v>
      </c>
      <c r="R78" s="10">
        <v>0</v>
      </c>
      <c r="S78" s="10">
        <v>0</v>
      </c>
      <c r="T78" s="44">
        <v>8091175</v>
      </c>
      <c r="U78" s="45">
        <f t="shared" si="93"/>
        <v>0.48205515333511756</v>
      </c>
      <c r="V78" s="50">
        <f t="shared" si="94"/>
        <v>0</v>
      </c>
      <c r="W78" s="50">
        <f t="shared" si="95"/>
        <v>0</v>
      </c>
      <c r="X78" s="50">
        <f t="shared" si="96"/>
        <v>0</v>
      </c>
      <c r="Y78" s="50">
        <f t="shared" si="97"/>
        <v>0</v>
      </c>
      <c r="Z78" s="50">
        <f t="shared" si="98"/>
        <v>0</v>
      </c>
      <c r="AA78" s="50">
        <f t="shared" si="99"/>
        <v>0</v>
      </c>
      <c r="AB78" s="81"/>
      <c r="AC78" s="81"/>
      <c r="AD78" s="81"/>
      <c r="AE78" s="81"/>
      <c r="AF78" s="81"/>
      <c r="AG78" s="81"/>
      <c r="AH78" s="81"/>
    </row>
    <row r="79" spans="1:34" s="63" customFormat="1" ht="22.5" customHeight="1" x14ac:dyDescent="0.25">
      <c r="A79" s="61" t="s">
        <v>16</v>
      </c>
      <c r="B79" s="67" t="s">
        <v>107</v>
      </c>
      <c r="C79" s="44">
        <v>22071585.710000001</v>
      </c>
      <c r="D79" s="60">
        <v>18122666.708999999</v>
      </c>
      <c r="E79" s="60">
        <v>3948919.0010000002</v>
      </c>
      <c r="F79" s="60">
        <v>0</v>
      </c>
      <c r="G79" s="60">
        <v>0</v>
      </c>
      <c r="H79" s="44">
        <v>22071585.710000001</v>
      </c>
      <c r="I79" s="44">
        <v>15076892.709999999</v>
      </c>
      <c r="J79" s="44">
        <v>8621893.7089999989</v>
      </c>
      <c r="K79" s="60">
        <v>7195323.7089999998</v>
      </c>
      <c r="L79" s="60">
        <v>1426570</v>
      </c>
      <c r="M79" s="60">
        <v>0</v>
      </c>
      <c r="N79" s="60">
        <v>6454999.0010000002</v>
      </c>
      <c r="O79" s="60">
        <v>0</v>
      </c>
      <c r="P79" s="60">
        <v>4596984</v>
      </c>
      <c r="Q79" s="60">
        <v>1</v>
      </c>
      <c r="R79" s="60">
        <v>0</v>
      </c>
      <c r="S79" s="60">
        <v>2397708</v>
      </c>
      <c r="T79" s="60">
        <v>13449692.001</v>
      </c>
      <c r="U79" s="45">
        <f t="shared" si="0"/>
        <v>0.5718614488303273</v>
      </c>
      <c r="V79" s="62">
        <f t="shared" si="32"/>
        <v>0</v>
      </c>
      <c r="W79" s="62">
        <f t="shared" si="33"/>
        <v>0</v>
      </c>
      <c r="X79" s="62">
        <f t="shared" si="34"/>
        <v>0</v>
      </c>
      <c r="Y79" s="62">
        <f t="shared" si="35"/>
        <v>0</v>
      </c>
      <c r="Z79" s="62">
        <f t="shared" si="36"/>
        <v>-9.3132257461547852E-10</v>
      </c>
      <c r="AA79" s="62">
        <f t="shared" si="37"/>
        <v>0</v>
      </c>
      <c r="AB79" s="87"/>
      <c r="AC79" s="87"/>
      <c r="AD79" s="87"/>
      <c r="AE79" s="87"/>
      <c r="AF79" s="87"/>
      <c r="AG79" s="87"/>
      <c r="AH79" s="87"/>
    </row>
    <row r="80" spans="1:34" s="15" customFormat="1" ht="22.5" customHeight="1" x14ac:dyDescent="0.25">
      <c r="A80" s="55" t="s">
        <v>7</v>
      </c>
      <c r="B80" s="56" t="s">
        <v>187</v>
      </c>
      <c r="C80" s="44">
        <v>165058</v>
      </c>
      <c r="D80" s="10">
        <v>12527</v>
      </c>
      <c r="E80" s="10">
        <v>152531</v>
      </c>
      <c r="F80" s="10">
        <v>0</v>
      </c>
      <c r="G80" s="10">
        <v>0</v>
      </c>
      <c r="H80" s="44">
        <v>165058</v>
      </c>
      <c r="I80" s="44">
        <v>165058</v>
      </c>
      <c r="J80" s="44">
        <v>134347</v>
      </c>
      <c r="K80" s="10">
        <v>134347</v>
      </c>
      <c r="L80" s="10">
        <v>0</v>
      </c>
      <c r="M80" s="10">
        <v>0</v>
      </c>
      <c r="N80" s="10">
        <v>30711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44">
        <v>30711</v>
      </c>
      <c r="U80" s="45">
        <f t="shared" si="0"/>
        <v>0.81393813083885669</v>
      </c>
      <c r="V80" s="50">
        <f t="shared" si="32"/>
        <v>0</v>
      </c>
      <c r="W80" s="50">
        <f t="shared" si="33"/>
        <v>0</v>
      </c>
      <c r="X80" s="50">
        <f t="shared" si="34"/>
        <v>0</v>
      </c>
      <c r="Y80" s="50">
        <f t="shared" si="35"/>
        <v>0</v>
      </c>
      <c r="Z80" s="50">
        <f t="shared" si="36"/>
        <v>0</v>
      </c>
      <c r="AA80" s="50">
        <f t="shared" si="37"/>
        <v>0</v>
      </c>
      <c r="AB80" s="81"/>
      <c r="AC80" s="81"/>
      <c r="AD80" s="81"/>
      <c r="AE80" s="81"/>
      <c r="AF80" s="81"/>
      <c r="AG80" s="81"/>
      <c r="AH80" s="81"/>
    </row>
    <row r="81" spans="1:34" s="15" customFormat="1" ht="22.5" customHeight="1" x14ac:dyDescent="0.25">
      <c r="A81" s="55" t="s">
        <v>8</v>
      </c>
      <c r="B81" s="56" t="s">
        <v>188</v>
      </c>
      <c r="C81" s="44">
        <v>21906527.710000001</v>
      </c>
      <c r="D81" s="10">
        <v>18110139.708999999</v>
      </c>
      <c r="E81" s="10">
        <v>3796388.0010000002</v>
      </c>
      <c r="F81" s="10">
        <v>0</v>
      </c>
      <c r="G81" s="10">
        <v>0</v>
      </c>
      <c r="H81" s="44">
        <v>21906527.710000001</v>
      </c>
      <c r="I81" s="44">
        <v>14911834.709999999</v>
      </c>
      <c r="J81" s="44">
        <v>8487546.7089999989</v>
      </c>
      <c r="K81" s="10">
        <v>7060976.7089999998</v>
      </c>
      <c r="L81" s="10">
        <v>1426570</v>
      </c>
      <c r="M81" s="10">
        <v>0</v>
      </c>
      <c r="N81" s="10">
        <v>6424288.0010000002</v>
      </c>
      <c r="O81" s="10">
        <v>0</v>
      </c>
      <c r="P81" s="10">
        <v>4596984</v>
      </c>
      <c r="Q81" s="10">
        <v>1</v>
      </c>
      <c r="R81" s="10">
        <v>0</v>
      </c>
      <c r="S81" s="10">
        <v>2397708</v>
      </c>
      <c r="T81" s="44">
        <v>13418981.001</v>
      </c>
      <c r="U81" s="45">
        <f t="shared" ref="U81" si="100">J81/I81</f>
        <v>0.56918191986853106</v>
      </c>
      <c r="V81" s="50">
        <f t="shared" ref="V81" si="101">C81-D81-E81</f>
        <v>0</v>
      </c>
      <c r="W81" s="50">
        <f t="shared" ref="W81" si="102">C81-F81-G81-H81</f>
        <v>0</v>
      </c>
      <c r="X81" s="50">
        <f t="shared" ref="X81" si="103">H81-I81-P81-Q81-R81-S81</f>
        <v>0</v>
      </c>
      <c r="Y81" s="50">
        <f t="shared" ref="Y81" si="104">I81-J81-N81-O81</f>
        <v>0</v>
      </c>
      <c r="Z81" s="50">
        <f t="shared" ref="Z81" si="105">J81-K81-L81-M81</f>
        <v>-9.3132257461547852E-10</v>
      </c>
      <c r="AA81" s="50">
        <f t="shared" ref="AA81" si="106">T81-SUM(N81:S81)</f>
        <v>0</v>
      </c>
      <c r="AB81" s="81"/>
      <c r="AC81" s="81"/>
      <c r="AD81" s="81"/>
      <c r="AE81" s="81"/>
      <c r="AF81" s="81"/>
      <c r="AG81" s="81"/>
      <c r="AH81" s="81"/>
    </row>
    <row r="82" spans="1:34" s="63" customFormat="1" ht="22.5" customHeight="1" x14ac:dyDescent="0.25">
      <c r="A82" s="61" t="s">
        <v>17</v>
      </c>
      <c r="B82" s="67" t="s">
        <v>108</v>
      </c>
      <c r="C82" s="44">
        <v>115257515</v>
      </c>
      <c r="D82" s="60">
        <v>98526015</v>
      </c>
      <c r="E82" s="60">
        <v>16731500</v>
      </c>
      <c r="F82" s="60">
        <v>1228044</v>
      </c>
      <c r="G82" s="60">
        <v>1200</v>
      </c>
      <c r="H82" s="44">
        <v>114028271</v>
      </c>
      <c r="I82" s="44">
        <v>41350642</v>
      </c>
      <c r="J82" s="44">
        <v>15377763</v>
      </c>
      <c r="K82" s="60">
        <v>14903354</v>
      </c>
      <c r="L82" s="60">
        <v>474409</v>
      </c>
      <c r="M82" s="60">
        <v>0</v>
      </c>
      <c r="N82" s="60">
        <v>25972879</v>
      </c>
      <c r="O82" s="60">
        <v>0</v>
      </c>
      <c r="P82" s="60">
        <v>42546922</v>
      </c>
      <c r="Q82" s="60">
        <v>0</v>
      </c>
      <c r="R82" s="60">
        <v>0</v>
      </c>
      <c r="S82" s="60">
        <v>30130707</v>
      </c>
      <c r="T82" s="60">
        <v>98650508</v>
      </c>
      <c r="U82" s="45">
        <f t="shared" si="0"/>
        <v>0.37188692257788886</v>
      </c>
      <c r="V82" s="62">
        <f t="shared" si="32"/>
        <v>0</v>
      </c>
      <c r="W82" s="62">
        <f t="shared" si="33"/>
        <v>0</v>
      </c>
      <c r="X82" s="62">
        <f t="shared" si="34"/>
        <v>0</v>
      </c>
      <c r="Y82" s="62">
        <f t="shared" si="35"/>
        <v>0</v>
      </c>
      <c r="Z82" s="62">
        <f t="shared" si="36"/>
        <v>0</v>
      </c>
      <c r="AA82" s="62">
        <f t="shared" si="37"/>
        <v>0</v>
      </c>
      <c r="AB82" s="87"/>
      <c r="AC82" s="87"/>
      <c r="AD82" s="87"/>
      <c r="AE82" s="87"/>
      <c r="AF82" s="87"/>
      <c r="AG82" s="87"/>
      <c r="AH82" s="87"/>
    </row>
    <row r="83" spans="1:34" s="15" customFormat="1" ht="22.5" customHeight="1" x14ac:dyDescent="0.25">
      <c r="A83" s="55" t="s">
        <v>7</v>
      </c>
      <c r="B83" s="116" t="s">
        <v>189</v>
      </c>
      <c r="C83" s="44">
        <v>9201114</v>
      </c>
      <c r="D83" s="10">
        <v>8794205</v>
      </c>
      <c r="E83" s="10">
        <v>406909</v>
      </c>
      <c r="F83" s="10">
        <v>0</v>
      </c>
      <c r="G83" s="10">
        <v>0</v>
      </c>
      <c r="H83" s="44">
        <v>9201114</v>
      </c>
      <c r="I83" s="44">
        <v>1030122</v>
      </c>
      <c r="J83" s="44">
        <v>965695</v>
      </c>
      <c r="K83" s="10">
        <v>938645</v>
      </c>
      <c r="L83" s="10">
        <v>27050</v>
      </c>
      <c r="M83" s="10">
        <v>0</v>
      </c>
      <c r="N83" s="10">
        <v>64427</v>
      </c>
      <c r="O83" s="10">
        <v>0</v>
      </c>
      <c r="P83" s="10">
        <v>8170992</v>
      </c>
      <c r="Q83" s="10">
        <v>0</v>
      </c>
      <c r="R83" s="10">
        <v>0</v>
      </c>
      <c r="S83" s="10">
        <v>0</v>
      </c>
      <c r="T83" s="44">
        <v>8235419</v>
      </c>
      <c r="U83" s="45">
        <f t="shared" si="0"/>
        <v>0.93745692257810243</v>
      </c>
      <c r="V83" s="50">
        <f t="shared" si="32"/>
        <v>0</v>
      </c>
      <c r="W83" s="50">
        <f t="shared" si="33"/>
        <v>0</v>
      </c>
      <c r="X83" s="50">
        <f t="shared" si="34"/>
        <v>0</v>
      </c>
      <c r="Y83" s="50">
        <f t="shared" si="35"/>
        <v>0</v>
      </c>
      <c r="Z83" s="50">
        <f t="shared" si="36"/>
        <v>0</v>
      </c>
      <c r="AA83" s="50">
        <f t="shared" si="37"/>
        <v>0</v>
      </c>
      <c r="AB83" s="81"/>
      <c r="AC83" s="81"/>
      <c r="AD83" s="81"/>
      <c r="AE83" s="81"/>
      <c r="AF83" s="81"/>
      <c r="AG83" s="81"/>
      <c r="AH83" s="81"/>
    </row>
    <row r="84" spans="1:34" s="15" customFormat="1" ht="22.5" customHeight="1" x14ac:dyDescent="0.25">
      <c r="A84" s="55" t="s">
        <v>8</v>
      </c>
      <c r="B84" s="116" t="s">
        <v>190</v>
      </c>
      <c r="C84" s="44">
        <v>38055354</v>
      </c>
      <c r="D84" s="10">
        <v>36431435</v>
      </c>
      <c r="E84" s="10">
        <v>1623919</v>
      </c>
      <c r="F84" s="10">
        <v>0</v>
      </c>
      <c r="G84" s="10">
        <v>0</v>
      </c>
      <c r="H84" s="44">
        <v>38055354</v>
      </c>
      <c r="I84" s="44">
        <v>6266232</v>
      </c>
      <c r="J84" s="44">
        <v>3039445</v>
      </c>
      <c r="K84" s="10">
        <v>2866945</v>
      </c>
      <c r="L84" s="10">
        <v>172500</v>
      </c>
      <c r="M84" s="10">
        <v>0</v>
      </c>
      <c r="N84" s="10">
        <v>3226787</v>
      </c>
      <c r="O84" s="10">
        <v>0</v>
      </c>
      <c r="P84" s="10">
        <v>1658415</v>
      </c>
      <c r="Q84" s="10">
        <v>0</v>
      </c>
      <c r="R84" s="10">
        <v>0</v>
      </c>
      <c r="S84" s="10">
        <v>30130707</v>
      </c>
      <c r="T84" s="44">
        <v>35015909</v>
      </c>
      <c r="U84" s="45">
        <f t="shared" ref="U84:U87" si="107">J84/I84</f>
        <v>0.48505146314403935</v>
      </c>
      <c r="V84" s="50">
        <f t="shared" ref="V84:V88" si="108">C84-D84-E84</f>
        <v>0</v>
      </c>
      <c r="W84" s="50">
        <f t="shared" ref="W84:W88" si="109">C84-F84-G84-H84</f>
        <v>0</v>
      </c>
      <c r="X84" s="50">
        <f t="shared" ref="X84:X88" si="110">H84-I84-P84-Q84-R84-S84</f>
        <v>0</v>
      </c>
      <c r="Y84" s="50">
        <f t="shared" ref="Y84:Y87" si="111">I84-J84-N84-O84</f>
        <v>0</v>
      </c>
      <c r="Z84" s="50">
        <f t="shared" ref="Z84:Z87" si="112">J84-K84-L84-M84</f>
        <v>0</v>
      </c>
      <c r="AA84" s="50">
        <f t="shared" ref="AA84:AA88" si="113">T84-SUM(N84:S84)</f>
        <v>0</v>
      </c>
      <c r="AB84" s="81"/>
      <c r="AC84" s="81"/>
      <c r="AD84" s="81"/>
      <c r="AE84" s="81"/>
      <c r="AF84" s="81"/>
      <c r="AG84" s="81"/>
      <c r="AH84" s="81"/>
    </row>
    <row r="85" spans="1:34" s="15" customFormat="1" ht="22.5" customHeight="1" x14ac:dyDescent="0.25">
      <c r="A85" s="55" t="s">
        <v>9</v>
      </c>
      <c r="B85" s="116" t="s">
        <v>191</v>
      </c>
      <c r="C85" s="44">
        <v>30507988</v>
      </c>
      <c r="D85" s="10">
        <v>29444760</v>
      </c>
      <c r="E85" s="10">
        <v>1063228</v>
      </c>
      <c r="F85" s="10">
        <v>0</v>
      </c>
      <c r="G85" s="10">
        <v>0</v>
      </c>
      <c r="H85" s="44">
        <v>30507988</v>
      </c>
      <c r="I85" s="44">
        <v>3991668</v>
      </c>
      <c r="J85" s="44">
        <v>2733176</v>
      </c>
      <c r="K85" s="10">
        <v>2646221</v>
      </c>
      <c r="L85" s="10">
        <v>86955</v>
      </c>
      <c r="M85" s="10">
        <v>0</v>
      </c>
      <c r="N85" s="10">
        <v>1258492</v>
      </c>
      <c r="O85" s="10">
        <v>0</v>
      </c>
      <c r="P85" s="10">
        <v>26516320</v>
      </c>
      <c r="Q85" s="10">
        <v>0</v>
      </c>
      <c r="R85" s="10">
        <v>0</v>
      </c>
      <c r="S85" s="10">
        <v>0</v>
      </c>
      <c r="T85" s="44">
        <v>27774812</v>
      </c>
      <c r="U85" s="45">
        <f t="shared" si="107"/>
        <v>0.68472027232725763</v>
      </c>
      <c r="V85" s="50">
        <f t="shared" si="108"/>
        <v>0</v>
      </c>
      <c r="W85" s="50">
        <f t="shared" si="109"/>
        <v>0</v>
      </c>
      <c r="X85" s="50">
        <f t="shared" si="110"/>
        <v>0</v>
      </c>
      <c r="Y85" s="50">
        <f t="shared" si="111"/>
        <v>0</v>
      </c>
      <c r="Z85" s="50">
        <f t="shared" si="112"/>
        <v>0</v>
      </c>
      <c r="AA85" s="50">
        <f t="shared" si="113"/>
        <v>0</v>
      </c>
      <c r="AB85" s="81"/>
      <c r="AC85" s="81"/>
      <c r="AD85" s="81"/>
      <c r="AE85" s="81"/>
      <c r="AF85" s="81"/>
      <c r="AG85" s="81"/>
      <c r="AH85" s="81"/>
    </row>
    <row r="86" spans="1:34" s="15" customFormat="1" ht="22.5" customHeight="1" x14ac:dyDescent="0.25">
      <c r="A86" s="55" t="s">
        <v>10</v>
      </c>
      <c r="B86" s="116" t="s">
        <v>192</v>
      </c>
      <c r="C86" s="44">
        <v>15152388</v>
      </c>
      <c r="D86" s="10">
        <v>12966571</v>
      </c>
      <c r="E86" s="10">
        <v>2185817</v>
      </c>
      <c r="F86" s="10">
        <v>1212644</v>
      </c>
      <c r="G86" s="10">
        <v>300</v>
      </c>
      <c r="H86" s="44">
        <v>13939444</v>
      </c>
      <c r="I86" s="44">
        <v>8787300</v>
      </c>
      <c r="J86" s="44">
        <v>1303727</v>
      </c>
      <c r="K86" s="10">
        <v>1181496</v>
      </c>
      <c r="L86" s="10">
        <v>122231</v>
      </c>
      <c r="M86" s="10">
        <v>0</v>
      </c>
      <c r="N86" s="10">
        <v>7483573</v>
      </c>
      <c r="O86" s="10">
        <v>0</v>
      </c>
      <c r="P86" s="10">
        <v>5152144</v>
      </c>
      <c r="Q86" s="10">
        <v>0</v>
      </c>
      <c r="R86" s="10">
        <v>0</v>
      </c>
      <c r="S86" s="10">
        <v>0</v>
      </c>
      <c r="T86" s="44">
        <v>12635717</v>
      </c>
      <c r="U86" s="45">
        <f t="shared" si="107"/>
        <v>0.14836491299944238</v>
      </c>
      <c r="V86" s="50">
        <f t="shared" si="108"/>
        <v>0</v>
      </c>
      <c r="W86" s="50">
        <f t="shared" si="109"/>
        <v>0</v>
      </c>
      <c r="X86" s="50">
        <f t="shared" si="110"/>
        <v>0</v>
      </c>
      <c r="Y86" s="50">
        <f t="shared" si="111"/>
        <v>0</v>
      </c>
      <c r="Z86" s="50">
        <f t="shared" si="112"/>
        <v>0</v>
      </c>
      <c r="AA86" s="50">
        <f t="shared" si="113"/>
        <v>0</v>
      </c>
      <c r="AB86" s="81"/>
      <c r="AC86" s="81"/>
      <c r="AD86" s="81"/>
      <c r="AE86" s="81"/>
      <c r="AF86" s="81"/>
      <c r="AG86" s="81"/>
      <c r="AH86" s="81"/>
    </row>
    <row r="87" spans="1:34" s="15" customFormat="1" ht="22.5" customHeight="1" x14ac:dyDescent="0.25">
      <c r="A87" s="55" t="s">
        <v>11</v>
      </c>
      <c r="B87" s="116" t="s">
        <v>193</v>
      </c>
      <c r="C87" s="44">
        <v>16670086</v>
      </c>
      <c r="D87" s="10">
        <v>9308153</v>
      </c>
      <c r="E87" s="10">
        <v>7361933</v>
      </c>
      <c r="F87" s="10">
        <v>0</v>
      </c>
      <c r="G87" s="10">
        <v>900</v>
      </c>
      <c r="H87" s="44">
        <v>16669186</v>
      </c>
      <c r="I87" s="44">
        <v>15677215</v>
      </c>
      <c r="J87" s="44">
        <v>5412842</v>
      </c>
      <c r="K87" s="10">
        <v>5350169</v>
      </c>
      <c r="L87" s="10">
        <v>62673</v>
      </c>
      <c r="M87" s="10">
        <v>0</v>
      </c>
      <c r="N87" s="10">
        <v>10264373</v>
      </c>
      <c r="O87" s="10">
        <v>0</v>
      </c>
      <c r="P87" s="10">
        <v>991971</v>
      </c>
      <c r="Q87" s="10">
        <v>0</v>
      </c>
      <c r="R87" s="10">
        <v>0</v>
      </c>
      <c r="S87" s="10">
        <v>0</v>
      </c>
      <c r="T87" s="44">
        <v>11256344</v>
      </c>
      <c r="U87" s="45">
        <f t="shared" si="107"/>
        <v>0.3452680849245226</v>
      </c>
      <c r="V87" s="50">
        <f t="shared" si="108"/>
        <v>0</v>
      </c>
      <c r="W87" s="50">
        <f t="shared" si="109"/>
        <v>0</v>
      </c>
      <c r="X87" s="50">
        <f t="shared" si="110"/>
        <v>0</v>
      </c>
      <c r="Y87" s="50">
        <f t="shared" si="111"/>
        <v>0</v>
      </c>
      <c r="Z87" s="50">
        <f t="shared" si="112"/>
        <v>0</v>
      </c>
      <c r="AA87" s="50">
        <f t="shared" si="113"/>
        <v>0</v>
      </c>
      <c r="AB87" s="81"/>
      <c r="AC87" s="81"/>
      <c r="AD87" s="81"/>
      <c r="AE87" s="81"/>
      <c r="AF87" s="81"/>
      <c r="AG87" s="81"/>
      <c r="AH87" s="81"/>
    </row>
    <row r="88" spans="1:34" s="15" customFormat="1" ht="22.5" customHeight="1" x14ac:dyDescent="0.25">
      <c r="A88" s="55" t="s">
        <v>12</v>
      </c>
      <c r="B88" s="116" t="s">
        <v>194</v>
      </c>
      <c r="C88" s="44">
        <v>5670585</v>
      </c>
      <c r="D88" s="10">
        <v>1580891</v>
      </c>
      <c r="E88" s="10">
        <v>4089694</v>
      </c>
      <c r="F88" s="10">
        <v>15400</v>
      </c>
      <c r="G88" s="10">
        <v>0</v>
      </c>
      <c r="H88" s="44">
        <v>5655185</v>
      </c>
      <c r="I88" s="44">
        <v>5598105</v>
      </c>
      <c r="J88" s="44">
        <v>1922878</v>
      </c>
      <c r="K88" s="10">
        <v>1919878</v>
      </c>
      <c r="L88" s="10">
        <v>3000</v>
      </c>
      <c r="M88" s="10">
        <v>0</v>
      </c>
      <c r="N88" s="10">
        <v>3675227</v>
      </c>
      <c r="O88" s="10">
        <v>0</v>
      </c>
      <c r="P88" s="10">
        <v>57080</v>
      </c>
      <c r="Q88" s="10">
        <v>0</v>
      </c>
      <c r="R88" s="10">
        <v>0</v>
      </c>
      <c r="S88" s="10">
        <v>0</v>
      </c>
      <c r="T88" s="44">
        <v>3732307</v>
      </c>
      <c r="U88" s="45">
        <f>J88/I88</f>
        <v>0.34348730507912945</v>
      </c>
      <c r="V88" s="50">
        <f t="shared" si="108"/>
        <v>0</v>
      </c>
      <c r="W88" s="50">
        <f t="shared" si="109"/>
        <v>0</v>
      </c>
      <c r="X88" s="50">
        <f t="shared" si="110"/>
        <v>0</v>
      </c>
      <c r="Y88" s="50">
        <f>I88-J88-N88-O88</f>
        <v>0</v>
      </c>
      <c r="Z88" s="50">
        <f>J88-K88-L88-M88</f>
        <v>0</v>
      </c>
      <c r="AA88" s="50">
        <f t="shared" si="113"/>
        <v>0</v>
      </c>
      <c r="AB88" s="81"/>
      <c r="AC88" s="81"/>
      <c r="AD88" s="81"/>
      <c r="AE88" s="81"/>
      <c r="AF88" s="81"/>
      <c r="AG88" s="81"/>
      <c r="AH88" s="81"/>
    </row>
    <row r="89" spans="1:34" s="23" customFormat="1" ht="27" customHeight="1" x14ac:dyDescent="0.25">
      <c r="A89" s="182" t="str">
        <f>TT!C7</f>
        <v>Quảng Ngãi, ngày 02 tháng 06 năm 2026</v>
      </c>
      <c r="B89" s="183"/>
      <c r="C89" s="183"/>
      <c r="D89" s="183"/>
      <c r="E89" s="183"/>
      <c r="F89" s="22"/>
      <c r="G89" s="22"/>
      <c r="H89" s="22"/>
      <c r="N89" s="180" t="str">
        <f>TT!C4</f>
        <v>Quảng Ngãi, ngày 02 tháng 06 năm 2026</v>
      </c>
      <c r="O89" s="180"/>
      <c r="P89" s="181"/>
      <c r="Q89" s="181"/>
      <c r="R89" s="181"/>
      <c r="S89" s="181"/>
      <c r="T89" s="181"/>
      <c r="U89" s="181"/>
      <c r="V89" s="51"/>
      <c r="W89" s="51"/>
      <c r="X89" s="51"/>
      <c r="Y89" s="51"/>
      <c r="Z89" s="51"/>
      <c r="AA89" s="51"/>
      <c r="AB89" s="82"/>
      <c r="AC89" s="82"/>
      <c r="AD89" s="82"/>
      <c r="AE89" s="82"/>
      <c r="AF89" s="82"/>
      <c r="AG89" s="82"/>
      <c r="AH89" s="82"/>
    </row>
    <row r="90" spans="1:34" ht="21" customHeight="1" x14ac:dyDescent="0.25">
      <c r="A90" s="184" t="s">
        <v>46</v>
      </c>
      <c r="B90" s="185"/>
      <c r="C90" s="185"/>
      <c r="D90" s="185"/>
      <c r="E90" s="185"/>
      <c r="F90" s="24"/>
      <c r="G90" s="24"/>
      <c r="H90" s="24"/>
      <c r="I90" s="19"/>
      <c r="J90" s="19"/>
      <c r="K90" s="19"/>
      <c r="L90" s="19"/>
      <c r="N90" s="186" t="str">
        <f>TT!C5</f>
        <v xml:space="preserve"> TRƯỞNG THI HÀNH ÁN DÂN SỰ</v>
      </c>
      <c r="O90" s="186"/>
      <c r="P90" s="186"/>
      <c r="Q90" s="186"/>
      <c r="R90" s="186"/>
      <c r="S90" s="186"/>
      <c r="T90" s="186"/>
      <c r="U90" s="186"/>
      <c r="V90" s="51"/>
      <c r="W90" s="51"/>
      <c r="X90" s="51"/>
      <c r="Y90" s="51"/>
      <c r="Z90" s="51"/>
      <c r="AA90" s="51"/>
    </row>
    <row r="91" spans="1:34" ht="66.75" customHeight="1" x14ac:dyDescent="0.25">
      <c r="A91" s="25"/>
      <c r="B91" s="25"/>
      <c r="C91" s="25"/>
      <c r="D91" s="25"/>
      <c r="E91" s="9"/>
      <c r="I91" s="19"/>
      <c r="J91" s="19"/>
      <c r="K91" s="19"/>
      <c r="L91" s="19"/>
      <c r="P91" s="16"/>
      <c r="Q91" s="16"/>
      <c r="T91" s="1"/>
      <c r="U91" s="16"/>
      <c r="V91" s="51"/>
      <c r="W91" s="51"/>
      <c r="X91" s="51"/>
      <c r="Y91" s="51"/>
      <c r="Z91" s="51"/>
      <c r="AA91" s="51"/>
    </row>
    <row r="92" spans="1:34" ht="21" customHeight="1" x14ac:dyDescent="0.25">
      <c r="A92" s="178" t="str">
        <f>TT!C6</f>
        <v>Phạm Anh Vũ</v>
      </c>
      <c r="B92" s="178"/>
      <c r="C92" s="178"/>
      <c r="D92" s="178"/>
      <c r="E92" s="178"/>
      <c r="F92" s="26" t="s">
        <v>2</v>
      </c>
      <c r="G92" s="26"/>
      <c r="H92" s="26"/>
      <c r="I92" s="26"/>
      <c r="J92" s="26"/>
      <c r="K92" s="26"/>
      <c r="L92" s="26"/>
      <c r="M92" s="26"/>
      <c r="N92" s="179" t="str">
        <f>TT!C3</f>
        <v>Võ Văn Xông</v>
      </c>
      <c r="O92" s="179"/>
      <c r="P92" s="179"/>
      <c r="Q92" s="179"/>
      <c r="R92" s="179"/>
      <c r="S92" s="179"/>
      <c r="T92" s="179"/>
      <c r="U92" s="179"/>
    </row>
    <row r="93" spans="1:34" ht="21" customHeight="1" x14ac:dyDescent="0.25"/>
    <row r="94" spans="1:34" ht="21" customHeight="1" x14ac:dyDescent="0.25"/>
  </sheetData>
  <sheetProtection formatCells="0" formatColumns="0" formatRows="0" insertRows="0" deleteRows="0"/>
  <protectedRanges>
    <protectedRange algorithmName="SHA-512" hashValue="AhoUA4oTCiX+5fL3c0zUjyr8KD+81STGRpTBGbR7h1eo4ACCqkCAI3Ly2dVO8QmjL/E44T4cmNSaBDeAD64lYA==" saltValue="q/K4Z7BatquU+tiGmqGlLg==" spinCount="100000" sqref="B83:B88" name="Range1"/>
  </protectedRanges>
  <mergeCells count="43">
    <mergeCell ref="W3:W7"/>
    <mergeCell ref="X3:X7"/>
    <mergeCell ref="Y3:Y7"/>
    <mergeCell ref="Z3:Z7"/>
    <mergeCell ref="A1:D1"/>
    <mergeCell ref="D3:E3"/>
    <mergeCell ref="F3:F7"/>
    <mergeCell ref="G3:G7"/>
    <mergeCell ref="T3:T7"/>
    <mergeCell ref="H3:H7"/>
    <mergeCell ref="P4:P7"/>
    <mergeCell ref="R4:R7"/>
    <mergeCell ref="I4:I7"/>
    <mergeCell ref="J5:J7"/>
    <mergeCell ref="N5:N7"/>
    <mergeCell ref="A3:A7"/>
    <mergeCell ref="C3:C7"/>
    <mergeCell ref="D4:D7"/>
    <mergeCell ref="B3:B7"/>
    <mergeCell ref="I3:S3"/>
    <mergeCell ref="A92:E92"/>
    <mergeCell ref="N92:U92"/>
    <mergeCell ref="A8:B8"/>
    <mergeCell ref="N89:U89"/>
    <mergeCell ref="A89:E89"/>
    <mergeCell ref="A90:E90"/>
    <mergeCell ref="N90:U90"/>
    <mergeCell ref="V2:AA2"/>
    <mergeCell ref="R1:U1"/>
    <mergeCell ref="E1:Q1"/>
    <mergeCell ref="U3:U7"/>
    <mergeCell ref="Q4:Q7"/>
    <mergeCell ref="R2:U2"/>
    <mergeCell ref="E4:E7"/>
    <mergeCell ref="J4:O4"/>
    <mergeCell ref="O5:O7"/>
    <mergeCell ref="K5:M5"/>
    <mergeCell ref="K6:K7"/>
    <mergeCell ref="L6:L7"/>
    <mergeCell ref="M6:M7"/>
    <mergeCell ref="S4:S7"/>
    <mergeCell ref="AA3:AA7"/>
    <mergeCell ref="V3:V7"/>
  </mergeCells>
  <pageMargins left="0.17" right="0.17" top="0.39" bottom="0.42" header="0.31496062992126" footer="0.31496062992126"/>
  <pageSetup paperSize="9" scale="55" orientation="landscape" r:id="rId1"/>
  <ignoredErrors>
    <ignoredError sqref="C8:U8" numberStoredAsText="1"/>
    <ignoredError sqref="U9 U10 U12:U18 U11" numberStoredAsText="1" unlockedFormula="1"/>
    <ignoredError sqref="U36:U39 U82:U88 U40:U59 U22:U35 U70:U72 U73 U74:U78 U19 U20:U21 U60:U69" unlockedFormula="1"/>
    <ignoredError sqref="U79 U80:U81" formula="1" unlockedFormula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20"/>
  <sheetViews>
    <sheetView view="pageBreakPreview" zoomScale="85" zoomScaleSheetLayoutView="85" workbookViewId="0">
      <selection activeCell="N14" sqref="N14"/>
    </sheetView>
  </sheetViews>
  <sheetFormatPr defaultRowHeight="15.75" x14ac:dyDescent="0.25"/>
  <cols>
    <col min="1" max="1" width="4.75" customWidth="1"/>
    <col min="2" max="2" width="23.875" customWidth="1"/>
    <col min="3" max="3" width="8.375" customWidth="1"/>
    <col min="4" max="8" width="7.25" customWidth="1"/>
    <col min="9" max="9" width="8.75" customWidth="1"/>
    <col min="10" max="10" width="7.25" customWidth="1"/>
    <col min="11" max="11" width="9.75" customWidth="1"/>
    <col min="12" max="18" width="10.25" customWidth="1"/>
  </cols>
  <sheetData>
    <row r="1" spans="1:19" s="33" customFormat="1" ht="21.75" customHeight="1" x14ac:dyDescent="0.25">
      <c r="A1" s="190" t="s">
        <v>72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19" s="66" customFormat="1" ht="21.75" customHeight="1" x14ac:dyDescent="0.25">
      <c r="A2" s="191" t="str">
        <f>TT!D7</f>
        <v>08 tháng năm 2026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</row>
    <row r="3" spans="1:19" x14ac:dyDescent="0.25">
      <c r="C3" s="197"/>
      <c r="D3" s="197"/>
      <c r="E3" s="197"/>
      <c r="F3" s="197"/>
      <c r="G3" s="197"/>
      <c r="H3" s="197"/>
      <c r="I3" s="197"/>
      <c r="J3" s="197"/>
      <c r="K3" s="42"/>
      <c r="O3" s="192" t="s">
        <v>77</v>
      </c>
      <c r="P3" s="192"/>
      <c r="Q3" s="192"/>
      <c r="R3" s="192"/>
    </row>
    <row r="4" spans="1:19" ht="15.75" customHeight="1" x14ac:dyDescent="0.25">
      <c r="A4" s="138" t="s">
        <v>73</v>
      </c>
      <c r="B4" s="146" t="s">
        <v>74</v>
      </c>
      <c r="C4" s="146" t="s">
        <v>29</v>
      </c>
      <c r="D4" s="193" t="s">
        <v>76</v>
      </c>
      <c r="E4" s="193"/>
      <c r="F4" s="193"/>
      <c r="G4" s="193"/>
      <c r="H4" s="193"/>
      <c r="I4" s="193"/>
      <c r="J4" s="193"/>
      <c r="K4" s="146" t="s">
        <v>30</v>
      </c>
      <c r="L4" s="194" t="s">
        <v>76</v>
      </c>
      <c r="M4" s="195"/>
      <c r="N4" s="195"/>
      <c r="O4" s="195"/>
      <c r="P4" s="195"/>
      <c r="Q4" s="195"/>
      <c r="R4" s="196"/>
    </row>
    <row r="5" spans="1:19" ht="63.75" x14ac:dyDescent="0.25">
      <c r="A5" s="139"/>
      <c r="B5" s="146"/>
      <c r="C5" s="146"/>
      <c r="D5" s="34" t="s">
        <v>20</v>
      </c>
      <c r="E5" s="35" t="s">
        <v>22</v>
      </c>
      <c r="F5" s="34" t="s">
        <v>19</v>
      </c>
      <c r="G5" s="34" t="s">
        <v>21</v>
      </c>
      <c r="H5" s="35" t="s">
        <v>18</v>
      </c>
      <c r="I5" s="34" t="s">
        <v>59</v>
      </c>
      <c r="J5" s="34" t="s">
        <v>58</v>
      </c>
      <c r="K5" s="146"/>
      <c r="L5" s="34" t="s">
        <v>20</v>
      </c>
      <c r="M5" s="35" t="s">
        <v>22</v>
      </c>
      <c r="N5" s="34" t="s">
        <v>19</v>
      </c>
      <c r="O5" s="34" t="s">
        <v>21</v>
      </c>
      <c r="P5" s="35" t="s">
        <v>18</v>
      </c>
      <c r="Q5" s="34" t="s">
        <v>59</v>
      </c>
      <c r="R5" s="34" t="s">
        <v>58</v>
      </c>
    </row>
    <row r="6" spans="1:19" ht="15.75" customHeight="1" x14ac:dyDescent="0.25">
      <c r="A6" s="32"/>
      <c r="B6" s="32" t="s">
        <v>3</v>
      </c>
      <c r="C6" s="36">
        <v>1</v>
      </c>
      <c r="D6" s="37">
        <v>2</v>
      </c>
      <c r="E6" s="36">
        <v>3</v>
      </c>
      <c r="F6" s="37">
        <v>4</v>
      </c>
      <c r="G6" s="36">
        <v>5</v>
      </c>
      <c r="H6" s="37">
        <v>6</v>
      </c>
      <c r="I6" s="36">
        <v>7</v>
      </c>
      <c r="J6" s="37">
        <v>8</v>
      </c>
      <c r="K6" s="36">
        <v>9</v>
      </c>
      <c r="L6" s="37">
        <v>10</v>
      </c>
      <c r="M6" s="36">
        <v>11</v>
      </c>
      <c r="N6" s="37">
        <v>12</v>
      </c>
      <c r="O6" s="36">
        <v>13</v>
      </c>
      <c r="P6" s="37">
        <v>14</v>
      </c>
      <c r="Q6" s="36">
        <v>15</v>
      </c>
      <c r="R6" s="37">
        <v>16</v>
      </c>
    </row>
    <row r="7" spans="1:19" x14ac:dyDescent="0.25">
      <c r="A7" s="38"/>
      <c r="B7" s="39" t="s">
        <v>6</v>
      </c>
      <c r="C7" s="47">
        <v>2038</v>
      </c>
      <c r="D7" s="47">
        <v>243</v>
      </c>
      <c r="E7" s="47">
        <v>3</v>
      </c>
      <c r="F7" s="47">
        <v>49</v>
      </c>
      <c r="G7" s="47">
        <v>36</v>
      </c>
      <c r="H7" s="47">
        <v>829</v>
      </c>
      <c r="I7" s="47">
        <v>19</v>
      </c>
      <c r="J7" s="47">
        <v>859</v>
      </c>
      <c r="K7" s="47">
        <v>2624</v>
      </c>
      <c r="L7" s="47">
        <v>634</v>
      </c>
      <c r="M7" s="47">
        <v>0</v>
      </c>
      <c r="N7" s="47">
        <v>289</v>
      </c>
      <c r="O7" s="47">
        <v>2</v>
      </c>
      <c r="P7" s="47">
        <v>1279</v>
      </c>
      <c r="Q7" s="47">
        <v>4</v>
      </c>
      <c r="R7" s="47">
        <v>416</v>
      </c>
    </row>
    <row r="8" spans="1:19" x14ac:dyDescent="0.25">
      <c r="A8" s="11" t="s">
        <v>0</v>
      </c>
      <c r="B8" s="12" t="s">
        <v>110</v>
      </c>
      <c r="C8" s="46">
        <v>58</v>
      </c>
      <c r="D8" s="40">
        <v>19</v>
      </c>
      <c r="E8" s="40">
        <v>0</v>
      </c>
      <c r="F8" s="40">
        <v>0</v>
      </c>
      <c r="G8" s="40">
        <v>0</v>
      </c>
      <c r="H8" s="40">
        <v>3</v>
      </c>
      <c r="I8" s="40">
        <v>4</v>
      </c>
      <c r="J8" s="40">
        <v>32</v>
      </c>
      <c r="K8" s="88">
        <v>142</v>
      </c>
      <c r="L8" s="41">
        <v>32</v>
      </c>
      <c r="M8" s="41">
        <v>0</v>
      </c>
      <c r="N8" s="41">
        <v>0</v>
      </c>
      <c r="O8" s="41">
        <v>0</v>
      </c>
      <c r="P8" s="41">
        <v>26</v>
      </c>
      <c r="Q8" s="41">
        <v>1</v>
      </c>
      <c r="R8" s="41">
        <v>83</v>
      </c>
      <c r="S8" t="s">
        <v>94</v>
      </c>
    </row>
    <row r="9" spans="1:19" x14ac:dyDescent="0.25">
      <c r="A9" s="11" t="s">
        <v>1</v>
      </c>
      <c r="B9" s="12" t="s">
        <v>111</v>
      </c>
      <c r="C9" s="46">
        <v>1980</v>
      </c>
      <c r="D9" s="90">
        <v>224</v>
      </c>
      <c r="E9" s="90">
        <v>3</v>
      </c>
      <c r="F9" s="90">
        <v>49</v>
      </c>
      <c r="G9" s="90">
        <v>36</v>
      </c>
      <c r="H9" s="90">
        <v>826</v>
      </c>
      <c r="I9" s="90">
        <v>15</v>
      </c>
      <c r="J9" s="90">
        <v>827</v>
      </c>
      <c r="K9" s="88">
        <v>2482</v>
      </c>
      <c r="L9" s="90">
        <v>602</v>
      </c>
      <c r="M9" s="90">
        <v>0</v>
      </c>
      <c r="N9" s="90">
        <v>289</v>
      </c>
      <c r="O9" s="90">
        <v>2</v>
      </c>
      <c r="P9" s="90">
        <v>1253</v>
      </c>
      <c r="Q9" s="90">
        <v>3</v>
      </c>
      <c r="R9" s="90">
        <v>333</v>
      </c>
    </row>
    <row r="10" spans="1:19" x14ac:dyDescent="0.25">
      <c r="A10" s="52">
        <v>1</v>
      </c>
      <c r="B10" s="13" t="s">
        <v>112</v>
      </c>
      <c r="C10" s="46">
        <v>557</v>
      </c>
      <c r="D10" s="40">
        <v>74</v>
      </c>
      <c r="E10" s="40">
        <v>0</v>
      </c>
      <c r="F10" s="40">
        <v>7</v>
      </c>
      <c r="G10" s="40">
        <v>33</v>
      </c>
      <c r="H10" s="40">
        <v>271</v>
      </c>
      <c r="I10" s="40">
        <v>1</v>
      </c>
      <c r="J10" s="40">
        <v>171</v>
      </c>
      <c r="K10" s="88">
        <v>611</v>
      </c>
      <c r="L10" s="41">
        <v>211</v>
      </c>
      <c r="M10" s="41">
        <v>0</v>
      </c>
      <c r="N10" s="41">
        <v>41</v>
      </c>
      <c r="O10" s="41">
        <v>0</v>
      </c>
      <c r="P10" s="41">
        <v>326</v>
      </c>
      <c r="Q10" s="41">
        <v>0</v>
      </c>
      <c r="R10" s="41">
        <v>33</v>
      </c>
      <c r="S10" t="s">
        <v>94</v>
      </c>
    </row>
    <row r="11" spans="1:19" x14ac:dyDescent="0.25">
      <c r="A11" s="52">
        <v>2</v>
      </c>
      <c r="B11" s="13" t="s">
        <v>113</v>
      </c>
      <c r="C11" s="46">
        <v>104</v>
      </c>
      <c r="D11" s="40">
        <v>10</v>
      </c>
      <c r="E11" s="40">
        <v>0</v>
      </c>
      <c r="F11" s="40">
        <v>5</v>
      </c>
      <c r="G11" s="40">
        <v>1</v>
      </c>
      <c r="H11" s="40">
        <v>45</v>
      </c>
      <c r="I11" s="40">
        <v>1</v>
      </c>
      <c r="J11" s="40">
        <v>42</v>
      </c>
      <c r="K11" s="88">
        <v>124</v>
      </c>
      <c r="L11" s="41">
        <v>14</v>
      </c>
      <c r="M11" s="41">
        <v>0</v>
      </c>
      <c r="N11" s="41">
        <v>22</v>
      </c>
      <c r="O11" s="41">
        <v>2</v>
      </c>
      <c r="P11" s="41">
        <v>60</v>
      </c>
      <c r="Q11" s="41">
        <v>2</v>
      </c>
      <c r="R11" s="41">
        <v>24</v>
      </c>
      <c r="S11" t="s">
        <v>94</v>
      </c>
    </row>
    <row r="12" spans="1:19" x14ac:dyDescent="0.25">
      <c r="A12" s="52">
        <v>3</v>
      </c>
      <c r="B12" s="13" t="s">
        <v>114</v>
      </c>
      <c r="C12" s="46">
        <v>219</v>
      </c>
      <c r="D12" s="40">
        <v>13</v>
      </c>
      <c r="E12" s="40">
        <v>0</v>
      </c>
      <c r="F12" s="40">
        <v>16</v>
      </c>
      <c r="G12" s="40">
        <v>0</v>
      </c>
      <c r="H12" s="40">
        <v>70</v>
      </c>
      <c r="I12" s="40">
        <v>2</v>
      </c>
      <c r="J12" s="40">
        <v>118</v>
      </c>
      <c r="K12" s="88">
        <v>256</v>
      </c>
      <c r="L12" s="41">
        <v>35</v>
      </c>
      <c r="M12" s="41">
        <v>0</v>
      </c>
      <c r="N12" s="41">
        <v>34</v>
      </c>
      <c r="O12" s="41">
        <v>0</v>
      </c>
      <c r="P12" s="41">
        <v>154</v>
      </c>
      <c r="Q12" s="41">
        <v>0</v>
      </c>
      <c r="R12" s="41">
        <v>33</v>
      </c>
      <c r="S12" t="s">
        <v>94</v>
      </c>
    </row>
    <row r="13" spans="1:19" x14ac:dyDescent="0.25">
      <c r="A13" s="52">
        <v>4</v>
      </c>
      <c r="B13" s="13" t="s">
        <v>115</v>
      </c>
      <c r="C13" s="46">
        <v>120</v>
      </c>
      <c r="D13" s="40">
        <v>11</v>
      </c>
      <c r="E13" s="40">
        <v>1</v>
      </c>
      <c r="F13" s="40">
        <v>7</v>
      </c>
      <c r="G13" s="40">
        <v>1</v>
      </c>
      <c r="H13" s="40">
        <v>35</v>
      </c>
      <c r="I13" s="40">
        <v>2</v>
      </c>
      <c r="J13" s="40">
        <v>63</v>
      </c>
      <c r="K13" s="88">
        <v>159</v>
      </c>
      <c r="L13" s="41">
        <v>14</v>
      </c>
      <c r="M13" s="41">
        <v>0</v>
      </c>
      <c r="N13" s="41">
        <v>41</v>
      </c>
      <c r="O13" s="41">
        <v>0</v>
      </c>
      <c r="P13" s="41">
        <v>59</v>
      </c>
      <c r="Q13" s="41">
        <v>0</v>
      </c>
      <c r="R13" s="41">
        <v>45</v>
      </c>
      <c r="S13" t="s">
        <v>94</v>
      </c>
    </row>
    <row r="14" spans="1:19" x14ac:dyDescent="0.25">
      <c r="A14" s="52">
        <v>5</v>
      </c>
      <c r="B14" s="13" t="s">
        <v>116</v>
      </c>
      <c r="C14" s="46">
        <v>49</v>
      </c>
      <c r="D14" s="40">
        <v>1</v>
      </c>
      <c r="E14" s="40">
        <v>0</v>
      </c>
      <c r="F14" s="40">
        <v>3</v>
      </c>
      <c r="G14" s="40">
        <v>0</v>
      </c>
      <c r="H14" s="40">
        <v>14</v>
      </c>
      <c r="I14" s="40">
        <v>0</v>
      </c>
      <c r="J14" s="40">
        <v>31</v>
      </c>
      <c r="K14" s="88">
        <v>78</v>
      </c>
      <c r="L14" s="41">
        <v>4</v>
      </c>
      <c r="M14" s="41">
        <v>0</v>
      </c>
      <c r="N14" s="41">
        <v>27</v>
      </c>
      <c r="O14" s="41">
        <v>0</v>
      </c>
      <c r="P14" s="41">
        <v>31</v>
      </c>
      <c r="Q14" s="41">
        <v>0</v>
      </c>
      <c r="R14" s="41">
        <v>16</v>
      </c>
      <c r="S14" t="s">
        <v>94</v>
      </c>
    </row>
    <row r="15" spans="1:19" x14ac:dyDescent="0.25">
      <c r="A15" s="52">
        <v>6</v>
      </c>
      <c r="B15" s="13" t="s">
        <v>117</v>
      </c>
      <c r="C15" s="46">
        <v>171</v>
      </c>
      <c r="D15" s="40">
        <v>17</v>
      </c>
      <c r="E15" s="40">
        <v>1</v>
      </c>
      <c r="F15" s="40">
        <v>4</v>
      </c>
      <c r="G15" s="40">
        <v>0</v>
      </c>
      <c r="H15" s="40">
        <v>56</v>
      </c>
      <c r="I15" s="40">
        <v>2</v>
      </c>
      <c r="J15" s="40">
        <v>91</v>
      </c>
      <c r="K15" s="88">
        <v>255</v>
      </c>
      <c r="L15" s="41">
        <v>38</v>
      </c>
      <c r="M15" s="41">
        <v>0</v>
      </c>
      <c r="N15" s="41">
        <v>61</v>
      </c>
      <c r="O15" s="41">
        <v>0</v>
      </c>
      <c r="P15" s="41">
        <v>129</v>
      </c>
      <c r="Q15" s="41">
        <v>0</v>
      </c>
      <c r="R15" s="41">
        <v>27</v>
      </c>
      <c r="S15" t="s">
        <v>94</v>
      </c>
    </row>
    <row r="16" spans="1:19" x14ac:dyDescent="0.25">
      <c r="A16" s="52">
        <v>7</v>
      </c>
      <c r="B16" s="13" t="s">
        <v>118</v>
      </c>
      <c r="C16" s="46">
        <v>458</v>
      </c>
      <c r="D16" s="40">
        <v>81</v>
      </c>
      <c r="E16" s="40">
        <v>1</v>
      </c>
      <c r="F16" s="40">
        <v>4</v>
      </c>
      <c r="G16" s="40">
        <v>1</v>
      </c>
      <c r="H16" s="40">
        <v>183</v>
      </c>
      <c r="I16" s="40">
        <v>1</v>
      </c>
      <c r="J16" s="40">
        <v>187</v>
      </c>
      <c r="K16" s="88">
        <v>487</v>
      </c>
      <c r="L16" s="41">
        <v>144</v>
      </c>
      <c r="M16" s="41">
        <v>0</v>
      </c>
      <c r="N16" s="41">
        <v>36</v>
      </c>
      <c r="O16" s="41">
        <v>0</v>
      </c>
      <c r="P16" s="41">
        <v>220</v>
      </c>
      <c r="Q16" s="41">
        <v>0</v>
      </c>
      <c r="R16" s="41">
        <v>87</v>
      </c>
      <c r="S16" t="s">
        <v>94</v>
      </c>
    </row>
    <row r="17" spans="1:19" x14ac:dyDescent="0.25">
      <c r="A17" s="52">
        <v>8</v>
      </c>
      <c r="B17" s="13" t="s">
        <v>119</v>
      </c>
      <c r="C17" s="46">
        <v>38</v>
      </c>
      <c r="D17" s="40">
        <v>0</v>
      </c>
      <c r="E17" s="40">
        <v>0</v>
      </c>
      <c r="F17" s="40">
        <v>1</v>
      </c>
      <c r="G17" s="40">
        <v>0</v>
      </c>
      <c r="H17" s="40">
        <v>17</v>
      </c>
      <c r="I17" s="40">
        <v>1</v>
      </c>
      <c r="J17" s="40">
        <v>19</v>
      </c>
      <c r="K17" s="88">
        <v>88</v>
      </c>
      <c r="L17" s="105">
        <v>7</v>
      </c>
      <c r="M17" s="105">
        <v>0</v>
      </c>
      <c r="N17" s="105">
        <v>3</v>
      </c>
      <c r="O17" s="105">
        <v>0</v>
      </c>
      <c r="P17" s="105">
        <v>67</v>
      </c>
      <c r="Q17" s="105">
        <v>0</v>
      </c>
      <c r="R17" s="105">
        <v>11</v>
      </c>
      <c r="S17" t="s">
        <v>94</v>
      </c>
    </row>
    <row r="18" spans="1:19" x14ac:dyDescent="0.25">
      <c r="A18" s="52">
        <v>9</v>
      </c>
      <c r="B18" s="13" t="s">
        <v>120</v>
      </c>
      <c r="C18" s="46">
        <v>161</v>
      </c>
      <c r="D18" s="40">
        <v>11</v>
      </c>
      <c r="E18" s="40">
        <v>0</v>
      </c>
      <c r="F18" s="40">
        <v>2</v>
      </c>
      <c r="G18" s="40">
        <v>0</v>
      </c>
      <c r="H18" s="40">
        <v>87</v>
      </c>
      <c r="I18" s="40">
        <v>0</v>
      </c>
      <c r="J18" s="40">
        <v>61</v>
      </c>
      <c r="K18" s="88">
        <v>237</v>
      </c>
      <c r="L18" s="41">
        <v>93</v>
      </c>
      <c r="M18" s="41">
        <v>0</v>
      </c>
      <c r="N18" s="41">
        <v>10</v>
      </c>
      <c r="O18" s="41">
        <v>0</v>
      </c>
      <c r="P18" s="41">
        <v>105</v>
      </c>
      <c r="Q18" s="41">
        <v>0</v>
      </c>
      <c r="R18" s="41">
        <v>29</v>
      </c>
      <c r="S18" t="s">
        <v>94</v>
      </c>
    </row>
    <row r="19" spans="1:19" x14ac:dyDescent="0.25">
      <c r="A19" s="52">
        <v>10</v>
      </c>
      <c r="B19" s="13" t="s">
        <v>121</v>
      </c>
      <c r="C19" s="46">
        <v>21</v>
      </c>
      <c r="D19" s="40">
        <v>3</v>
      </c>
      <c r="E19" s="40">
        <v>0</v>
      </c>
      <c r="F19" s="40">
        <v>0</v>
      </c>
      <c r="G19" s="40">
        <v>0</v>
      </c>
      <c r="H19" s="40">
        <v>7</v>
      </c>
      <c r="I19" s="40">
        <v>5</v>
      </c>
      <c r="J19" s="40">
        <v>6</v>
      </c>
      <c r="K19" s="88">
        <v>35</v>
      </c>
      <c r="L19" s="41">
        <v>18</v>
      </c>
      <c r="M19" s="41">
        <v>0</v>
      </c>
      <c r="N19" s="41">
        <v>2</v>
      </c>
      <c r="O19" s="41">
        <v>0</v>
      </c>
      <c r="P19" s="41">
        <v>10</v>
      </c>
      <c r="Q19" s="41">
        <v>1</v>
      </c>
      <c r="R19" s="41">
        <v>4</v>
      </c>
      <c r="S19" t="s">
        <v>94</v>
      </c>
    </row>
    <row r="20" spans="1:19" x14ac:dyDescent="0.25">
      <c r="A20" s="52">
        <v>11</v>
      </c>
      <c r="B20" s="13" t="s">
        <v>122</v>
      </c>
      <c r="C20" s="46">
        <v>82</v>
      </c>
      <c r="D20" s="40">
        <v>3</v>
      </c>
      <c r="E20" s="40">
        <v>0</v>
      </c>
      <c r="F20" s="40">
        <v>0</v>
      </c>
      <c r="G20" s="40">
        <v>0</v>
      </c>
      <c r="H20" s="40">
        <v>41</v>
      </c>
      <c r="I20" s="40">
        <v>0</v>
      </c>
      <c r="J20" s="40">
        <v>38</v>
      </c>
      <c r="K20" s="88">
        <v>152</v>
      </c>
      <c r="L20" s="41">
        <v>24</v>
      </c>
      <c r="M20" s="41">
        <v>0</v>
      </c>
      <c r="N20" s="41">
        <v>12</v>
      </c>
      <c r="O20" s="41">
        <v>0</v>
      </c>
      <c r="P20" s="41">
        <v>92</v>
      </c>
      <c r="Q20" s="41">
        <v>0</v>
      </c>
      <c r="R20" s="41">
        <v>24</v>
      </c>
      <c r="S20" t="s">
        <v>94</v>
      </c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23"/>
  <sheetViews>
    <sheetView view="pageBreakPreview" topLeftCell="A5" zoomScaleSheetLayoutView="100" workbookViewId="0">
      <selection activeCell="J8" sqref="J8"/>
    </sheetView>
  </sheetViews>
  <sheetFormatPr defaultRowHeight="15.75" x14ac:dyDescent="0.25"/>
  <cols>
    <col min="1" max="1" width="3.5" customWidth="1"/>
    <col min="2" max="2" width="25.125" customWidth="1"/>
    <col min="3" max="3" width="10.5" customWidth="1"/>
    <col min="4" max="4" width="9.625" customWidth="1"/>
    <col min="5" max="5" width="10.625" customWidth="1"/>
    <col min="6" max="6" width="8.625" customWidth="1"/>
    <col min="7" max="7" width="9" customWidth="1"/>
    <col min="8" max="8" width="9.625" customWidth="1"/>
    <col min="9" max="9" width="10.375" customWidth="1"/>
    <col min="10" max="10" width="9.75" customWidth="1"/>
    <col min="11" max="11" width="12.875" customWidth="1"/>
    <col min="12" max="12" width="12.125" customWidth="1"/>
    <col min="13" max="13" width="8.375" customWidth="1"/>
    <col min="14" max="14" width="8.75" customWidth="1"/>
    <col min="15" max="15" width="10.25" customWidth="1"/>
    <col min="16" max="16" width="12.125" customWidth="1"/>
    <col min="17" max="17" width="9.125" customWidth="1"/>
    <col min="18" max="18" width="11" customWidth="1"/>
    <col min="20" max="20" width="12.75" bestFit="1" customWidth="1"/>
  </cols>
  <sheetData>
    <row r="1" spans="1:20" s="33" customFormat="1" ht="21.75" customHeight="1" x14ac:dyDescent="0.25">
      <c r="A1" s="190" t="s">
        <v>78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</row>
    <row r="2" spans="1:20" s="33" customFormat="1" ht="21.75" customHeight="1" x14ac:dyDescent="0.25">
      <c r="A2" s="198" t="str">
        <f>TT!D7</f>
        <v>08 tháng năm 2026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</row>
    <row r="3" spans="1:20" x14ac:dyDescent="0.25">
      <c r="C3" s="197"/>
      <c r="D3" s="197"/>
      <c r="E3" s="197"/>
      <c r="F3" s="197"/>
      <c r="G3" s="197"/>
      <c r="H3" s="197"/>
      <c r="I3" s="197"/>
      <c r="J3" s="197"/>
      <c r="K3" s="43"/>
      <c r="O3" s="199" t="s">
        <v>75</v>
      </c>
      <c r="P3" s="199"/>
      <c r="Q3" s="199"/>
      <c r="R3" s="199"/>
    </row>
    <row r="4" spans="1:20" ht="15.75" customHeight="1" x14ac:dyDescent="0.25">
      <c r="A4" s="138" t="s">
        <v>73</v>
      </c>
      <c r="B4" s="146" t="s">
        <v>74</v>
      </c>
      <c r="C4" s="146" t="s">
        <v>79</v>
      </c>
      <c r="D4" s="193" t="s">
        <v>76</v>
      </c>
      <c r="E4" s="193"/>
      <c r="F4" s="193"/>
      <c r="G4" s="193"/>
      <c r="H4" s="193"/>
      <c r="I4" s="193"/>
      <c r="J4" s="193"/>
      <c r="K4" s="146" t="s">
        <v>80</v>
      </c>
      <c r="L4" s="193" t="s">
        <v>76</v>
      </c>
      <c r="M4" s="193"/>
      <c r="N4" s="193"/>
      <c r="O4" s="193"/>
      <c r="P4" s="193"/>
      <c r="Q4" s="193"/>
      <c r="R4" s="193"/>
    </row>
    <row r="5" spans="1:20" ht="88.5" customHeight="1" x14ac:dyDescent="0.25">
      <c r="A5" s="139"/>
      <c r="B5" s="146"/>
      <c r="C5" s="146"/>
      <c r="D5" s="34" t="s">
        <v>20</v>
      </c>
      <c r="E5" s="35" t="s">
        <v>22</v>
      </c>
      <c r="F5" s="34" t="s">
        <v>19</v>
      </c>
      <c r="G5" s="34" t="s">
        <v>21</v>
      </c>
      <c r="H5" s="35" t="s">
        <v>18</v>
      </c>
      <c r="I5" s="34" t="s">
        <v>59</v>
      </c>
      <c r="J5" s="34" t="s">
        <v>58</v>
      </c>
      <c r="K5" s="146"/>
      <c r="L5" s="34" t="s">
        <v>20</v>
      </c>
      <c r="M5" s="35" t="s">
        <v>22</v>
      </c>
      <c r="N5" s="34" t="s">
        <v>19</v>
      </c>
      <c r="O5" s="34" t="s">
        <v>21</v>
      </c>
      <c r="P5" s="35" t="s">
        <v>18</v>
      </c>
      <c r="Q5" s="34" t="s">
        <v>59</v>
      </c>
      <c r="R5" s="34" t="s">
        <v>58</v>
      </c>
    </row>
    <row r="6" spans="1:20" ht="15.75" customHeight="1" x14ac:dyDescent="0.25">
      <c r="A6" s="32"/>
      <c r="B6" s="32" t="s">
        <v>3</v>
      </c>
      <c r="C6" s="36">
        <v>1</v>
      </c>
      <c r="D6" s="37">
        <v>2</v>
      </c>
      <c r="E6" s="36">
        <v>3</v>
      </c>
      <c r="F6" s="37">
        <v>4</v>
      </c>
      <c r="G6" s="36">
        <v>5</v>
      </c>
      <c r="H6" s="37">
        <v>6</v>
      </c>
      <c r="I6" s="36">
        <v>7</v>
      </c>
      <c r="J6" s="37">
        <v>8</v>
      </c>
      <c r="K6" s="36">
        <v>9</v>
      </c>
      <c r="L6" s="37">
        <v>10</v>
      </c>
      <c r="M6" s="36">
        <v>11</v>
      </c>
      <c r="N6" s="37">
        <v>12</v>
      </c>
      <c r="O6" s="36">
        <v>13</v>
      </c>
      <c r="P6" s="37">
        <v>14</v>
      </c>
      <c r="Q6" s="36">
        <v>15</v>
      </c>
      <c r="R6" s="37">
        <v>16</v>
      </c>
    </row>
    <row r="7" spans="1:20" x14ac:dyDescent="0.25">
      <c r="A7" s="38"/>
      <c r="B7" s="39" t="s">
        <v>6</v>
      </c>
      <c r="C7" s="48">
        <v>78788804.339000002</v>
      </c>
      <c r="D7" s="48">
        <v>5965100.2199999997</v>
      </c>
      <c r="E7" s="48">
        <v>341351</v>
      </c>
      <c r="F7" s="48">
        <v>302082.739</v>
      </c>
      <c r="G7" s="48">
        <v>43471.334999999999</v>
      </c>
      <c r="H7" s="48">
        <v>17246876.236000001</v>
      </c>
      <c r="I7" s="48">
        <v>30145709</v>
      </c>
      <c r="J7" s="48">
        <v>24744213.809</v>
      </c>
      <c r="K7" s="48">
        <v>1878631172.733</v>
      </c>
      <c r="L7" s="48">
        <v>1323763537.3870001</v>
      </c>
      <c r="M7" s="48">
        <v>0</v>
      </c>
      <c r="N7" s="48">
        <v>8149311</v>
      </c>
      <c r="O7" s="48">
        <v>3750523</v>
      </c>
      <c r="P7" s="48">
        <v>440893605.19999999</v>
      </c>
      <c r="Q7" s="48">
        <v>3558549</v>
      </c>
      <c r="R7" s="48">
        <v>98515647.145999998</v>
      </c>
      <c r="T7" s="42"/>
    </row>
    <row r="8" spans="1:20" x14ac:dyDescent="0.25">
      <c r="A8" s="11" t="s">
        <v>0</v>
      </c>
      <c r="B8" s="12" t="s">
        <v>110</v>
      </c>
      <c r="C8" s="49">
        <v>25058917</v>
      </c>
      <c r="D8" s="41">
        <v>750995</v>
      </c>
      <c r="E8" s="41">
        <v>0</v>
      </c>
      <c r="F8" s="41">
        <v>0</v>
      </c>
      <c r="G8" s="41">
        <v>0</v>
      </c>
      <c r="H8" s="41">
        <v>8372222</v>
      </c>
      <c r="I8" s="41">
        <v>14308564</v>
      </c>
      <c r="J8" s="41">
        <v>1627136</v>
      </c>
      <c r="K8" s="88">
        <v>213872630</v>
      </c>
      <c r="L8" s="41">
        <v>128532132</v>
      </c>
      <c r="M8" s="41">
        <v>0</v>
      </c>
      <c r="N8" s="41">
        <v>0</v>
      </c>
      <c r="O8" s="41">
        <v>0</v>
      </c>
      <c r="P8" s="41">
        <v>27091057</v>
      </c>
      <c r="Q8" s="41">
        <v>3110250</v>
      </c>
      <c r="R8" s="41">
        <v>55139191</v>
      </c>
      <c r="S8" t="s">
        <v>94</v>
      </c>
      <c r="T8" s="42"/>
    </row>
    <row r="9" spans="1:20" x14ac:dyDescent="0.25">
      <c r="A9" s="11" t="s">
        <v>1</v>
      </c>
      <c r="B9" s="12" t="s">
        <v>111</v>
      </c>
      <c r="C9" s="49">
        <v>53729887.339000002</v>
      </c>
      <c r="D9" s="89">
        <v>5214105.22</v>
      </c>
      <c r="E9" s="89">
        <v>341351</v>
      </c>
      <c r="F9" s="89">
        <v>302082.739</v>
      </c>
      <c r="G9" s="89">
        <v>43471.334999999999</v>
      </c>
      <c r="H9" s="89">
        <v>8874654.2359999996</v>
      </c>
      <c r="I9" s="89">
        <v>15837145</v>
      </c>
      <c r="J9" s="89">
        <v>23117077.809</v>
      </c>
      <c r="K9" s="88">
        <v>1664758542.733</v>
      </c>
      <c r="L9" s="89">
        <v>1195231405.3870001</v>
      </c>
      <c r="M9" s="89">
        <v>0</v>
      </c>
      <c r="N9" s="89">
        <v>8149311</v>
      </c>
      <c r="O9" s="89">
        <v>3750523</v>
      </c>
      <c r="P9" s="89">
        <v>413802548.19999999</v>
      </c>
      <c r="Q9" s="89">
        <v>448299</v>
      </c>
      <c r="R9" s="89">
        <v>43376456.145999998</v>
      </c>
    </row>
    <row r="10" spans="1:20" x14ac:dyDescent="0.25">
      <c r="A10" s="52">
        <v>1</v>
      </c>
      <c r="B10" s="13" t="s">
        <v>112</v>
      </c>
      <c r="C10" s="49">
        <v>26440882</v>
      </c>
      <c r="D10" s="41">
        <v>2070744</v>
      </c>
      <c r="E10" s="41">
        <v>0</v>
      </c>
      <c r="F10" s="41">
        <v>49427</v>
      </c>
      <c r="G10" s="41">
        <v>22513</v>
      </c>
      <c r="H10" s="41">
        <v>2843383</v>
      </c>
      <c r="I10" s="41">
        <v>14591555</v>
      </c>
      <c r="J10" s="41">
        <v>6863260</v>
      </c>
      <c r="K10" s="88">
        <v>433631012</v>
      </c>
      <c r="L10" s="41">
        <v>301282222</v>
      </c>
      <c r="M10" s="41">
        <v>0</v>
      </c>
      <c r="N10" s="41">
        <v>2243787</v>
      </c>
      <c r="O10" s="41">
        <v>0</v>
      </c>
      <c r="P10" s="41">
        <v>125778459</v>
      </c>
      <c r="Q10" s="41">
        <v>0</v>
      </c>
      <c r="R10" s="41">
        <v>4326544</v>
      </c>
      <c r="S10" t="s">
        <v>94</v>
      </c>
    </row>
    <row r="11" spans="1:20" x14ac:dyDescent="0.25">
      <c r="A11" s="52">
        <v>2</v>
      </c>
      <c r="B11" s="13" t="s">
        <v>113</v>
      </c>
      <c r="C11" s="49">
        <v>2102073</v>
      </c>
      <c r="D11" s="41">
        <v>345569</v>
      </c>
      <c r="E11" s="41">
        <v>0</v>
      </c>
      <c r="F11" s="41">
        <v>32969</v>
      </c>
      <c r="G11" s="41">
        <v>4632</v>
      </c>
      <c r="H11" s="41">
        <v>392689</v>
      </c>
      <c r="I11" s="41">
        <v>85495</v>
      </c>
      <c r="J11" s="41">
        <v>1240719</v>
      </c>
      <c r="K11" s="88">
        <v>247827973</v>
      </c>
      <c r="L11" s="41">
        <v>221030099</v>
      </c>
      <c r="M11" s="41">
        <v>0</v>
      </c>
      <c r="N11" s="41">
        <v>446866</v>
      </c>
      <c r="O11" s="41">
        <v>3750523</v>
      </c>
      <c r="P11" s="41">
        <v>20324125</v>
      </c>
      <c r="Q11" s="41">
        <v>71890</v>
      </c>
      <c r="R11" s="41">
        <v>2204470</v>
      </c>
      <c r="S11" t="s">
        <v>94</v>
      </c>
    </row>
    <row r="12" spans="1:20" x14ac:dyDescent="0.25">
      <c r="A12" s="52">
        <v>3</v>
      </c>
      <c r="B12" s="13" t="s">
        <v>114</v>
      </c>
      <c r="C12" s="49">
        <v>3972126</v>
      </c>
      <c r="D12" s="41">
        <v>163788</v>
      </c>
      <c r="E12" s="41">
        <v>0</v>
      </c>
      <c r="F12" s="41">
        <v>64996</v>
      </c>
      <c r="G12" s="41">
        <v>0</v>
      </c>
      <c r="H12" s="41">
        <v>625854</v>
      </c>
      <c r="I12" s="41">
        <v>149092</v>
      </c>
      <c r="J12" s="41">
        <v>2968396</v>
      </c>
      <c r="K12" s="88">
        <v>50564828</v>
      </c>
      <c r="L12" s="41">
        <v>7268833</v>
      </c>
      <c r="M12" s="41">
        <v>0</v>
      </c>
      <c r="N12" s="41">
        <v>946844</v>
      </c>
      <c r="O12" s="41">
        <v>0</v>
      </c>
      <c r="P12" s="41">
        <v>41078009</v>
      </c>
      <c r="Q12" s="41">
        <v>0</v>
      </c>
      <c r="R12" s="41">
        <v>1271142</v>
      </c>
      <c r="S12" t="s">
        <v>94</v>
      </c>
    </row>
    <row r="13" spans="1:20" x14ac:dyDescent="0.25">
      <c r="A13" s="52">
        <v>4</v>
      </c>
      <c r="B13" s="13" t="s">
        <v>115</v>
      </c>
      <c r="C13" s="49">
        <v>2823056</v>
      </c>
      <c r="D13" s="41">
        <v>408722</v>
      </c>
      <c r="E13" s="41">
        <v>2422</v>
      </c>
      <c r="F13" s="41">
        <v>26799</v>
      </c>
      <c r="G13" s="41">
        <v>2110</v>
      </c>
      <c r="H13" s="41">
        <v>268054</v>
      </c>
      <c r="I13" s="41">
        <v>260912</v>
      </c>
      <c r="J13" s="41">
        <v>1854037</v>
      </c>
      <c r="K13" s="88">
        <v>120939411</v>
      </c>
      <c r="L13" s="41">
        <v>95454773</v>
      </c>
      <c r="M13" s="41">
        <v>0</v>
      </c>
      <c r="N13" s="41">
        <v>788229</v>
      </c>
      <c r="O13" s="41">
        <v>0</v>
      </c>
      <c r="P13" s="41">
        <v>19487123</v>
      </c>
      <c r="Q13" s="41">
        <v>0</v>
      </c>
      <c r="R13" s="41">
        <v>5209286</v>
      </c>
      <c r="S13" t="s">
        <v>94</v>
      </c>
    </row>
    <row r="14" spans="1:20" x14ac:dyDescent="0.25">
      <c r="A14" s="52">
        <v>5</v>
      </c>
      <c r="B14" s="13" t="s">
        <v>116</v>
      </c>
      <c r="C14" s="49">
        <v>1252239</v>
      </c>
      <c r="D14" s="41">
        <v>3810</v>
      </c>
      <c r="E14" s="41">
        <v>0</v>
      </c>
      <c r="F14" s="41">
        <v>5199</v>
      </c>
      <c r="G14" s="41">
        <v>0</v>
      </c>
      <c r="H14" s="41">
        <v>178902</v>
      </c>
      <c r="I14" s="41">
        <v>0</v>
      </c>
      <c r="J14" s="41">
        <v>1064328</v>
      </c>
      <c r="K14" s="88">
        <v>14015955</v>
      </c>
      <c r="L14" s="41">
        <v>7483198</v>
      </c>
      <c r="M14" s="41">
        <v>0</v>
      </c>
      <c r="N14" s="41">
        <v>574200</v>
      </c>
      <c r="O14" s="41">
        <v>0</v>
      </c>
      <c r="P14" s="41">
        <v>4926540</v>
      </c>
      <c r="Q14" s="41">
        <v>0</v>
      </c>
      <c r="R14" s="41">
        <v>1032017</v>
      </c>
      <c r="S14" t="s">
        <v>94</v>
      </c>
    </row>
    <row r="15" spans="1:20" x14ac:dyDescent="0.25">
      <c r="A15" s="52">
        <v>6</v>
      </c>
      <c r="B15" s="13" t="s">
        <v>117</v>
      </c>
      <c r="C15" s="49">
        <v>6051318</v>
      </c>
      <c r="D15" s="41">
        <v>177879</v>
      </c>
      <c r="E15" s="41">
        <v>23153</v>
      </c>
      <c r="F15" s="41">
        <v>9142</v>
      </c>
      <c r="G15" s="41">
        <v>0</v>
      </c>
      <c r="H15" s="41">
        <v>655336</v>
      </c>
      <c r="I15" s="41">
        <v>372742</v>
      </c>
      <c r="J15" s="41">
        <v>4813066</v>
      </c>
      <c r="K15" s="88">
        <v>106026234</v>
      </c>
      <c r="L15" s="41">
        <v>61601147</v>
      </c>
      <c r="M15" s="41">
        <v>0</v>
      </c>
      <c r="N15" s="41">
        <v>1317332</v>
      </c>
      <c r="O15" s="41">
        <v>0</v>
      </c>
      <c r="P15" s="41">
        <v>41371150</v>
      </c>
      <c r="Q15" s="41">
        <v>0</v>
      </c>
      <c r="R15" s="41">
        <v>1736605</v>
      </c>
      <c r="S15" t="s">
        <v>94</v>
      </c>
    </row>
    <row r="16" spans="1:20" x14ac:dyDescent="0.25">
      <c r="A16" s="52">
        <v>7</v>
      </c>
      <c r="B16" s="13" t="s">
        <v>118</v>
      </c>
      <c r="C16" s="49">
        <v>6693786.3389999997</v>
      </c>
      <c r="D16" s="41">
        <v>1720901.22</v>
      </c>
      <c r="E16" s="41">
        <v>315776</v>
      </c>
      <c r="F16" s="41">
        <v>104402.739</v>
      </c>
      <c r="G16" s="41">
        <v>14216.334999999999</v>
      </c>
      <c r="H16" s="41">
        <v>2376082.236</v>
      </c>
      <c r="I16" s="41">
        <v>37429</v>
      </c>
      <c r="J16" s="41">
        <v>2124978.8089999999</v>
      </c>
      <c r="K16" s="88">
        <v>567573808.73300004</v>
      </c>
      <c r="L16" s="41">
        <v>447683432.38700002</v>
      </c>
      <c r="M16" s="41">
        <v>0</v>
      </c>
      <c r="N16" s="41">
        <v>1157953</v>
      </c>
      <c r="O16" s="41">
        <v>0</v>
      </c>
      <c r="P16" s="41">
        <v>103772135.2</v>
      </c>
      <c r="Q16" s="41">
        <v>0</v>
      </c>
      <c r="R16" s="41">
        <v>14960288.146</v>
      </c>
      <c r="S16" t="s">
        <v>94</v>
      </c>
    </row>
    <row r="17" spans="1:19" x14ac:dyDescent="0.25">
      <c r="A17" s="52">
        <v>8</v>
      </c>
      <c r="B17" s="13" t="s">
        <v>119</v>
      </c>
      <c r="C17" s="49">
        <v>558098</v>
      </c>
      <c r="D17" s="41">
        <v>0</v>
      </c>
      <c r="E17" s="41">
        <v>0</v>
      </c>
      <c r="F17" s="41">
        <v>1342</v>
      </c>
      <c r="G17" s="41">
        <v>0</v>
      </c>
      <c r="H17" s="41">
        <v>124564</v>
      </c>
      <c r="I17" s="41">
        <v>14250</v>
      </c>
      <c r="J17" s="41">
        <v>417942</v>
      </c>
      <c r="K17" s="88">
        <v>13113950</v>
      </c>
      <c r="L17" s="41">
        <v>1239927</v>
      </c>
      <c r="M17" s="41">
        <v>0</v>
      </c>
      <c r="N17" s="41">
        <v>32500</v>
      </c>
      <c r="O17" s="41">
        <v>0</v>
      </c>
      <c r="P17" s="41">
        <v>7879119</v>
      </c>
      <c r="Q17" s="41">
        <v>0</v>
      </c>
      <c r="R17" s="41">
        <v>3962404</v>
      </c>
      <c r="S17" t="s">
        <v>94</v>
      </c>
    </row>
    <row r="18" spans="1:19" x14ac:dyDescent="0.25">
      <c r="A18" s="52">
        <v>9</v>
      </c>
      <c r="B18" s="13" t="s">
        <v>120</v>
      </c>
      <c r="C18" s="49">
        <v>2237299</v>
      </c>
      <c r="D18" s="41">
        <v>219653</v>
      </c>
      <c r="E18" s="41">
        <v>0</v>
      </c>
      <c r="F18" s="41">
        <v>7806</v>
      </c>
      <c r="G18" s="41">
        <v>0</v>
      </c>
      <c r="H18" s="41">
        <v>923186</v>
      </c>
      <c r="I18" s="41">
        <v>0</v>
      </c>
      <c r="J18" s="41">
        <v>1086654</v>
      </c>
      <c r="K18" s="88">
        <v>65315149</v>
      </c>
      <c r="L18" s="41">
        <v>32584806</v>
      </c>
      <c r="M18" s="41">
        <v>0</v>
      </c>
      <c r="N18" s="41">
        <v>252300</v>
      </c>
      <c r="O18" s="41">
        <v>0</v>
      </c>
      <c r="P18" s="41">
        <v>30176414</v>
      </c>
      <c r="Q18" s="41">
        <v>0</v>
      </c>
      <c r="R18" s="41">
        <v>2301629</v>
      </c>
      <c r="S18" t="s">
        <v>94</v>
      </c>
    </row>
    <row r="19" spans="1:19" x14ac:dyDescent="0.25">
      <c r="A19" s="52">
        <v>10</v>
      </c>
      <c r="B19" s="13" t="s">
        <v>121</v>
      </c>
      <c r="C19" s="49">
        <v>547224</v>
      </c>
      <c r="D19" s="41">
        <v>19973</v>
      </c>
      <c r="E19" s="41">
        <v>0</v>
      </c>
      <c r="F19" s="41">
        <v>0</v>
      </c>
      <c r="G19" s="41">
        <v>0</v>
      </c>
      <c r="H19" s="41">
        <v>42109</v>
      </c>
      <c r="I19" s="41">
        <v>325670</v>
      </c>
      <c r="J19" s="41">
        <v>159472</v>
      </c>
      <c r="K19" s="88">
        <v>9592038</v>
      </c>
      <c r="L19" s="41">
        <v>6622142</v>
      </c>
      <c r="M19" s="41">
        <v>0</v>
      </c>
      <c r="N19" s="41">
        <v>37700</v>
      </c>
      <c r="O19" s="41">
        <v>0</v>
      </c>
      <c r="P19" s="41">
        <v>2405266</v>
      </c>
      <c r="Q19" s="41">
        <v>376409</v>
      </c>
      <c r="R19" s="41">
        <v>150521</v>
      </c>
      <c r="S19" t="s">
        <v>94</v>
      </c>
    </row>
    <row r="20" spans="1:19" x14ac:dyDescent="0.25">
      <c r="A20" s="52">
        <v>11</v>
      </c>
      <c r="B20" s="13" t="s">
        <v>122</v>
      </c>
      <c r="C20" s="49">
        <v>1051786</v>
      </c>
      <c r="D20" s="41">
        <v>83066</v>
      </c>
      <c r="E20" s="41">
        <v>0</v>
      </c>
      <c r="F20" s="41">
        <v>0</v>
      </c>
      <c r="G20" s="41">
        <v>0</v>
      </c>
      <c r="H20" s="41">
        <v>444495</v>
      </c>
      <c r="I20" s="41">
        <v>0</v>
      </c>
      <c r="J20" s="41">
        <v>524225</v>
      </c>
      <c r="K20" s="88">
        <v>36158184</v>
      </c>
      <c r="L20" s="41">
        <v>12980826</v>
      </c>
      <c r="M20" s="41">
        <v>0</v>
      </c>
      <c r="N20" s="41">
        <v>351600</v>
      </c>
      <c r="O20" s="41">
        <v>0</v>
      </c>
      <c r="P20" s="41">
        <v>16604208</v>
      </c>
      <c r="Q20" s="41">
        <v>0</v>
      </c>
      <c r="R20" s="41">
        <v>6221550</v>
      </c>
      <c r="S20" t="s">
        <v>94</v>
      </c>
    </row>
    <row r="21" spans="1:19" x14ac:dyDescent="0.25">
      <c r="J21" s="42"/>
    </row>
    <row r="23" spans="1:19" x14ac:dyDescent="0.25">
      <c r="K23" s="42"/>
    </row>
  </sheetData>
  <sheetProtection formatCells="0" formatColumns="0" formatRows="0" insertColumns="0" insertRows="0"/>
  <mergeCells count="10">
    <mergeCell ref="A1:R1"/>
    <mergeCell ref="A2:R2"/>
    <mergeCell ref="O3:R3"/>
    <mergeCell ref="A4:A5"/>
    <mergeCell ref="B4:B5"/>
    <mergeCell ref="C4:C5"/>
    <mergeCell ref="D4:J4"/>
    <mergeCell ref="K4:K5"/>
    <mergeCell ref="L4:R4"/>
    <mergeCell ref="C3:J3"/>
  </mergeCells>
  <pageMargins left="0.4" right="0.36" top="0.45" bottom="0.49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7a63ae98c9331042c85a0ce3caf3b722">
  <xsd:schema xmlns:xsd="http://www.w3.org/2001/XMLSchema" xmlns:p="http://schemas.microsoft.com/office/2006/metadata/properties" targetNamespace="http://schemas.microsoft.com/office/2006/metadata/properties" ma:root="true" ma:fieldsID="643ad641ad674e858ec36190b61f65c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9100B85-D319-4C03-B929-AF96AC6D3C95}">
  <ds:schemaRefs>
    <ds:schemaRef ds:uri="http://purl.org/dc/dcmitype/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06533C2-B572-4FC6-A925-D4AF85EF53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11B8C60-BEDB-4B3A-9781-FB207F0A88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TT</vt:lpstr>
      <vt:lpstr>04</vt:lpstr>
      <vt:lpstr>05</vt:lpstr>
      <vt:lpstr>PLViecChuaDieuKien</vt:lpstr>
      <vt:lpstr>PLTienChuaDieuKien</vt:lpstr>
      <vt:lpstr>'04'!Print_Area</vt:lpstr>
      <vt:lpstr>'05'!Print_Area</vt:lpstr>
      <vt:lpstr>PLViecChuaDieuKien!Print_Area</vt:lpstr>
      <vt:lpstr>TT!Print_Area</vt:lpstr>
      <vt:lpstr>PLTienChuaDieuKien!Print_Titles</vt:lpstr>
      <vt:lpstr>PLViecChuaDieuKien!Print_Titles</vt:lpstr>
    </vt:vector>
  </TitlesOfParts>
  <Company>456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Administrator</cp:lastModifiedBy>
  <cp:lastPrinted>2026-06-02T08:16:05Z</cp:lastPrinted>
  <dcterms:created xsi:type="dcterms:W3CDTF">2004-03-07T02:36:29Z</dcterms:created>
  <dcterms:modified xsi:type="dcterms:W3CDTF">2026-06-02T08:21:24Z</dcterms:modified>
</cp:coreProperties>
</file>